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bl28,147-22-2 - Oprava ..." sheetId="2" state="visible" r:id="rId3"/>
  </sheets>
  <definedNames>
    <definedName function="false" hidden="false" localSheetId="1" name="_xlnm.Print_Area" vbProcedure="false">'Jabl28,147-22-2 - Oprava ...'!$C$4:$J$76,'Jabl28,147-22-2 - Oprava ...'!$C$82:$J$113,'Jabl28,147-22-2 - Oprava ...'!$C$119:$K$242</definedName>
    <definedName function="false" hidden="false" localSheetId="1" name="_xlnm.Print_Titles" vbProcedure="false">'Jabl28,147-22-2 - Oprava ...'!$129:$129</definedName>
    <definedName function="false" hidden="true" localSheetId="1" name="_xlnm._FilterDatabase" vbProcedure="false">'Jabl28,147-22-2 - Oprava ...'!$C$129:$K$242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<sst xmlns="http://schemas.openxmlformats.org/spreadsheetml/2006/main" count="1465" uniqueCount="432">
  <si>
    <t xml:space="preserve">Export Komplet</t>
  </si>
  <si>
    <t xml:space="preserve">2.0</t>
  </si>
  <si>
    <t xml:space="preserve">False</t>
  </si>
  <si>
    <t xml:space="preserve">{0d275037-9bc7-4259-a499-7da7ca3c0ea5}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</si>
  <si>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</si>
  <si>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</si>
  <si>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</si>
  <si>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</si>
  <si>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</si>
  <si>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</si>
  <si>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</si>
  <si>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</si>
  <si>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</si>
  <si>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Jabl28,147-22/2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</si>
  <si>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</si>
  <si>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</si>
  <si>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č.147</t>
  </si>
  <si>
    <t xml:space="preserve">KSO:</t>
  </si>
  <si>
    <t xml:space="preserve">CC-CZ:</t>
  </si>
  <si>
    <t xml:space="preserve">Místo:</t>
  </si>
  <si>
    <t xml:space="preserve">Jabloňova 28,Brno</t>
  </si>
  <si>
    <t xml:space="preserve">Datum:</t>
  </si>
  <si>
    <t xml:space="preserve">13. 9. 2022</t>
  </si>
  <si>
    <t xml:space="preserve">Zadavatel:</t>
  </si>
  <si>
    <t xml:space="preserve">IČ:</t>
  </si>
  <si>
    <t xml:space="preserve">MmBrna,OSM,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</si>
  <si>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</si>
  <si>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</si>
  <si>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</si>
  <si>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</si>
  <si>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</si>
  <si>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</si>
  <si>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</si>
  <si>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</si>
  <si>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</si>
  <si>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</si>
  <si>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</si>
  <si>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</si>
  <si>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</si>
  <si>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</si>
  <si>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</si>
  <si>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</si>
  <si>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</si>
  <si>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</si>
  <si>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</si>
  <si>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</si>
  <si>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</si>
  <si>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</si>
  <si>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</si>
  <si>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</si>
  <si>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</si>
  <si>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</si>
  <si>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</si>
  <si>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</si>
  <si>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</si>
  <si>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</si>
  <si>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</si>
  <si>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</si>
  <si>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</si>
  <si>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</si>
  <si>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</si>
  <si>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</si>
  <si>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</si>
  <si>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</si>
  <si>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</si>
  <si>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</si>
  <si>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</si>
  <si>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</si>
  <si>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</si>
  <si>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</si>
  <si>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</si>
  <si>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</si>
  <si>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</si>
  <si>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</si>
  <si>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</si>
  <si>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</si>
  <si>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</si>
  <si>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</si>
  <si>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</si>
  <si>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</si>
  <si>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</si>
  <si>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</si>
  <si>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</si>
  <si>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</si>
  <si>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</si>
  <si>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</si>
  <si>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</si>
  <si>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</si>
  <si>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</si>
  <si>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</si>
  <si>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</si>
  <si>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</si>
  <si>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</si>
  <si>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</si>
  <si>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</si>
  <si>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</si>
  <si>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</si>
  <si>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</si>
  <si>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</si>
  <si>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</si>
  <si>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</si>
  <si>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</si>
  <si>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</si>
  <si>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</si>
  <si>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</si>
  <si>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</si>
  <si>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</si>
  <si>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</si>
  <si>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</si>
  <si>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</si>
  <si>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</si>
  <si>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</si>
  <si>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</si>
  <si>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</si>
  <si>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</si>
  <si>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</si>
  <si>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</si>
  <si>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</si>
  <si>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</si>
  <si>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</si>
  <si>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</si>
  <si>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</si>
  <si>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</si>
  <si>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</si>
  <si>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612325422</t>
  </si>
  <si>
    <t xml:space="preserve">Oprava vnitřní vápenocementové štukové omítky stěn v rozsahu plochy přes 10 do 30 %</t>
  </si>
  <si>
    <t xml:space="preserve">m2</t>
  </si>
  <si>
    <t xml:space="preserve">CS ÚRS 2022 02</t>
  </si>
  <si>
    <t xml:space="preserve">4</t>
  </si>
  <si>
    <t xml:space="preserve">2</t>
  </si>
  <si>
    <t xml:space="preserve">-1806413452</t>
  </si>
  <si>
    <t xml:space="preserve">VV</t>
  </si>
  <si>
    <t xml:space="preserve">"1"(1,57*2+2,6)*2,6-0,9*2,0*2-1,0*2,0+5,0*0,2</t>
  </si>
  <si>
    <t xml:space="preserve">"2"(2,35+2,6)*2*0,6-0,9*2,0-0,6*0,6+0,6*3*0,2</t>
  </si>
  <si>
    <t xml:space="preserve">"3"(6,87+3,9+0,5)*2*2,6-0,9*2,0*2-1,75*1,95-1,1*0,6+(1,0+0,6*2)*0,2+(1,75+1,95*2)*0,2</t>
  </si>
  <si>
    <t xml:space="preserve">"4"(2,9+4,15)*2*2,6-0,9*2,0-0,9*1,95+(1,95*2+0,9)*0,2</t>
  </si>
  <si>
    <t xml:space="preserve">Součet</t>
  </si>
  <si>
    <t xml:space="preserve">619991011</t>
  </si>
  <si>
    <t xml:space="preserve">Obalení konstrukcí a prvků fólií přilepenou lepící páskou</t>
  </si>
  <si>
    <t xml:space="preserve">-736094572</t>
  </si>
  <si>
    <t xml:space="preserve">1,75*1,95+0,9*1,95+1,1*0,6+0,6*0,6</t>
  </si>
  <si>
    <t xml:space="preserve">3</t>
  </si>
  <si>
    <t xml:space="preserve">642-pc  1</t>
  </si>
  <si>
    <t xml:space="preserve">Zapravení děr v obkladech</t>
  </si>
  <si>
    <t xml:space="preserve">sada</t>
  </si>
  <si>
    <t xml:space="preserve">-1253007302</t>
  </si>
  <si>
    <t xml:space="preserve">9</t>
  </si>
  <si>
    <t xml:space="preserve">Ostatní konstrukce a práce, bourání</t>
  </si>
  <si>
    <t xml:space="preserve">952901111</t>
  </si>
  <si>
    <t xml:space="preserve">Vyčištění bytu hygienické při výšce podlaží do 4 m - S I L N Ý   K U Ř Á K</t>
  </si>
  <si>
    <t xml:space="preserve">2106980736</t>
  </si>
  <si>
    <t xml:space="preserve">4,65+5,4+23,75+12,25</t>
  </si>
  <si>
    <t xml:space="preserve">5</t>
  </si>
  <si>
    <t xml:space="preserve">952-pc 1</t>
  </si>
  <si>
    <t xml:space="preserve">Odvoz a likvidace, háčků a šrouby,pracovní desky a soklu  u kych.linky, digestoře, skříňí, skříňky,televize,lampičky,poličky,kabeláže,světel,dekorace na zdi</t>
  </si>
  <si>
    <t xml:space="preserve">1862952587</t>
  </si>
  <si>
    <t xml:space="preserve">952-pc 1a</t>
  </si>
  <si>
    <t xml:space="preserve">Vyklizení sklepa včetně odvozu</t>
  </si>
  <si>
    <t xml:space="preserve">1465101784</t>
  </si>
  <si>
    <t xml:space="preserve">7</t>
  </si>
  <si>
    <t xml:space="preserve">952-pc 2</t>
  </si>
  <si>
    <t xml:space="preserve">Vyčistit vanu,umyvadlo včetně sifonu,zrcadla,madel,dlažbu,obklad,baterie,radiátor WC kombi</t>
  </si>
  <si>
    <t xml:space="preserve">1063149055</t>
  </si>
  <si>
    <t xml:space="preserve">8</t>
  </si>
  <si>
    <t xml:space="preserve">968-pc 4</t>
  </si>
  <si>
    <t xml:space="preserve">Vyvěšení vnitřních dveří -WC,pokoj a odvoz </t>
  </si>
  <si>
    <t xml:space="preserve">kus</t>
  </si>
  <si>
    <t xml:space="preserve">-433026956</t>
  </si>
  <si>
    <t xml:space="preserve">1+1</t>
  </si>
  <si>
    <t xml:space="preserve">968-pc 5</t>
  </si>
  <si>
    <t xml:space="preserve">Umýt vchodové dveře a 1x dveře vnitřní</t>
  </si>
  <si>
    <t xml:space="preserve">hod</t>
  </si>
  <si>
    <t xml:space="preserve">-1519432767</t>
  </si>
  <si>
    <t xml:space="preserve">2+2</t>
  </si>
  <si>
    <t xml:space="preserve">10</t>
  </si>
  <si>
    <t xml:space="preserve">968-pc 6</t>
  </si>
  <si>
    <t xml:space="preserve">Umýt obklad v kuchyni, kuchyňskou linku a skříň</t>
  </si>
  <si>
    <t xml:space="preserve">-1105395908</t>
  </si>
  <si>
    <t xml:space="preserve">11</t>
  </si>
  <si>
    <t xml:space="preserve">968-pc 7a</t>
  </si>
  <si>
    <t xml:space="preserve">umýt dlažbu, sokl,skříň a radiátor v předsíni</t>
  </si>
  <si>
    <t xml:space="preserve">-1979804099</t>
  </si>
  <si>
    <t xml:space="preserve">12</t>
  </si>
  <si>
    <t xml:space="preserve">978013141</t>
  </si>
  <si>
    <t xml:space="preserve">Otlučení (osekání) vnitřní vápenné nebo vápenocementové omítky stěn v rozsahu přes 10 do 30 %</t>
  </si>
  <si>
    <t xml:space="preserve">926649643</t>
  </si>
  <si>
    <t xml:space="preserve">997</t>
  </si>
  <si>
    <t xml:space="preserve">Přesun sutě</t>
  </si>
  <si>
    <t xml:space="preserve">13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</si>
  <si>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</si>
  <si>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</si>
  <si>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</si>
  <si>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-1698076398</t>
  </si>
  <si>
    <t xml:space="preserve">14</t>
  </si>
  <si>
    <t xml:space="preserve">997013501</t>
  </si>
  <si>
    <t xml:space="preserve">Odvoz suti a vybouraných hmot na skládku nebo meziskládku do 1 km se složením</t>
  </si>
  <si>
    <t xml:space="preserve">1752798402</t>
  </si>
  <si>
    <t xml:space="preserve">997013509</t>
  </si>
  <si>
    <t xml:space="preserve">Příplatek k odvozu suti a vybouraných hmot na skládku ZKD 1 km přes 1 km</t>
  </si>
  <si>
    <t xml:space="preserve">-437070804</t>
  </si>
  <si>
    <t xml:space="preserve">1,727*14 'Přepočtené koeficientem množství</t>
  </si>
  <si>
    <t xml:space="preserve">16</t>
  </si>
  <si>
    <t xml:space="preserve">997013601</t>
  </si>
  <si>
    <t xml:space="preserve">Poplatek za uložení na skládce (skládkovné) stavebního odpadu</t>
  </si>
  <si>
    <t xml:space="preserve">2002325057</t>
  </si>
  <si>
    <t xml:space="preserve">998</t>
  </si>
  <si>
    <t xml:space="preserve">Přesun hmot</t>
  </si>
  <si>
    <t xml:space="preserve">17</t>
  </si>
  <si>
    <t xml:space="preserve">998018002</t>
  </si>
  <si>
    <t xml:space="preserve">Přesun hmot ruční pro budovy v přes 6 do 12 m</t>
  </si>
  <si>
    <t xml:space="preserve">1883678964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</si>
  <si>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</si>
  <si>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</si>
  <si>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</si>
  <si>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</si>
  <si>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18</t>
  </si>
  <si>
    <t xml:space="preserve">7221-pc2</t>
  </si>
  <si>
    <t xml:space="preserve">Kontrola nebo výměna uzávěru teplé a stadené vody</t>
  </si>
  <si>
    <t xml:space="preserve">-1139772504</t>
  </si>
  <si>
    <t xml:space="preserve">19</t>
  </si>
  <si>
    <t xml:space="preserve">998722202</t>
  </si>
  <si>
    <t xml:space="preserve">Přesun hmot procentní pro vnitřní vodovod v objektech v přes 6 do 12 m</t>
  </si>
  <si>
    <t xml:space="preserve">%</t>
  </si>
  <si>
    <t xml:space="preserve">742527820</t>
  </si>
  <si>
    <t xml:space="preserve">725</t>
  </si>
  <si>
    <t xml:space="preserve">Zdravotechnika - zařizovací předměty</t>
  </si>
  <si>
    <t xml:space="preserve">20</t>
  </si>
  <si>
    <t xml:space="preserve">725310823</t>
  </si>
  <si>
    <t xml:space="preserve">Demontáž dřez jednoduchý vestavěný v kuchyňských sestavách bez výtokových armatur</t>
  </si>
  <si>
    <t xml:space="preserve">soubor</t>
  </si>
  <si>
    <t xml:space="preserve">-1764824580</t>
  </si>
  <si>
    <t xml:space="preserve">7256-pc 1</t>
  </si>
  <si>
    <t xml:space="preserve">Vyřazení sporáku na základě vyřazovacího protokolu, následná likvidace sporáku</t>
  </si>
  <si>
    <t xml:space="preserve">-438942005</t>
  </si>
  <si>
    <t xml:space="preserve">22</t>
  </si>
  <si>
    <t xml:space="preserve">725820802</t>
  </si>
  <si>
    <t xml:space="preserve">Demontáž baterie stojánkové do jednoho otvoru</t>
  </si>
  <si>
    <t xml:space="preserve">1587919046</t>
  </si>
  <si>
    <t xml:space="preserve">23</t>
  </si>
  <si>
    <t xml:space="preserve">725821325</t>
  </si>
  <si>
    <t xml:space="preserve">Baterie dřezová stojánková páková s otáčivým kulatým ústím a délkou ramínka 220 mm</t>
  </si>
  <si>
    <t xml:space="preserve">-2121267254</t>
  </si>
  <si>
    <t xml:space="preserve">24</t>
  </si>
  <si>
    <t xml:space="preserve">998725202</t>
  </si>
  <si>
    <t xml:space="preserve">Přesun hmot procentní pro zařizovací předměty v objektech v přes 6 do 12 m</t>
  </si>
  <si>
    <t xml:space="preserve">-1584681506</t>
  </si>
  <si>
    <t xml:space="preserve">734</t>
  </si>
  <si>
    <t xml:space="preserve">Ústřední vytápění - armatury</t>
  </si>
  <si>
    <t xml:space="preserve">25</t>
  </si>
  <si>
    <t xml:space="preserve">734221682.GCM</t>
  </si>
  <si>
    <t xml:space="preserve">Kontrola nebo výměna termostatické hlavice </t>
  </si>
  <si>
    <t xml:space="preserve">-827770997</t>
  </si>
  <si>
    <t xml:space="preserve">26</t>
  </si>
  <si>
    <t xml:space="preserve">998734202</t>
  </si>
  <si>
    <t xml:space="preserve">Přesun hmot procentní pro armatury v objektech v přes 6 do 12 m</t>
  </si>
  <si>
    <t xml:space="preserve">1655048307</t>
  </si>
  <si>
    <t xml:space="preserve">741</t>
  </si>
  <si>
    <t xml:space="preserve">Elektroinstalace - silnoproud</t>
  </si>
  <si>
    <t xml:space="preserve">27</t>
  </si>
  <si>
    <t xml:space="preserve">M</t>
  </si>
  <si>
    <t xml:space="preserve">34512200</t>
  </si>
  <si>
    <t xml:space="preserve">objímka žárovky E14 svorcová 1253-040 termoplast</t>
  </si>
  <si>
    <t xml:space="preserve">32</t>
  </si>
  <si>
    <t xml:space="preserve">2013772213</t>
  </si>
  <si>
    <t xml:space="preserve">28</t>
  </si>
  <si>
    <t xml:space="preserve">34774102</t>
  </si>
  <si>
    <t xml:space="preserve">žárovka LED E27 6W</t>
  </si>
  <si>
    <t xml:space="preserve">-1984072162</t>
  </si>
  <si>
    <t xml:space="preserve">29</t>
  </si>
  <si>
    <t xml:space="preserve">741330335</t>
  </si>
  <si>
    <t xml:space="preserve">Montáž ovladač tlačítkový vestavný-objímka se žárovkou</t>
  </si>
  <si>
    <t xml:space="preserve">-1139515860</t>
  </si>
  <si>
    <t xml:space="preserve">30</t>
  </si>
  <si>
    <t xml:space="preserve">741370002</t>
  </si>
  <si>
    <t xml:space="preserve">Montáž svítidlo žárovkové bytové stropní přisazené 1 zdroj se sklem</t>
  </si>
  <si>
    <t xml:space="preserve">118127778</t>
  </si>
  <si>
    <t xml:space="preserve">31</t>
  </si>
  <si>
    <t xml:space="preserve">348212</t>
  </si>
  <si>
    <t xml:space="preserve">svítidlo bytové žárovkové stropní včetně světelného zdroje a recykl.poplatku</t>
  </si>
  <si>
    <t xml:space="preserve">1752715215</t>
  </si>
  <si>
    <t xml:space="preserve">3482121</t>
  </si>
  <si>
    <t xml:space="preserve">dodávku a montáž svítidlo bytové žárovkové stěnové včetně světelného zdroje a recykl.poplatku</t>
  </si>
  <si>
    <t xml:space="preserve">910376718</t>
  </si>
  <si>
    <t xml:space="preserve">33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</si>
  <si>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</si>
  <si>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</si>
  <si>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411595487</t>
  </si>
  <si>
    <t xml:space="preserve">34</t>
  </si>
  <si>
    <t xml:space="preserve">741810001</t>
  </si>
  <si>
    <t xml:space="preserve">Celková prohlídka elektrického rozvodu a zařízení do 100 000,- Kč</t>
  </si>
  <si>
    <t xml:space="preserve">-730507471</t>
  </si>
  <si>
    <t xml:space="preserve">35</t>
  </si>
  <si>
    <t xml:space="preserve">741811011</t>
  </si>
  <si>
    <t xml:space="preserve">Kontrola rozvaděč nn silový hmotnosti do 200 kg</t>
  </si>
  <si>
    <t xml:space="preserve">-1819472574</t>
  </si>
  <si>
    <t xml:space="preserve">36</t>
  </si>
  <si>
    <t xml:space="preserve">7419-pc 3</t>
  </si>
  <si>
    <t xml:space="preserve">Drobný pomocný instalační materiál (objímky, svorky, sádra, aj.)</t>
  </si>
  <si>
    <t xml:space="preserve">1638579126</t>
  </si>
  <si>
    <t xml:space="preserve">37</t>
  </si>
  <si>
    <t xml:space="preserve">7420-pc 5</t>
  </si>
  <si>
    <t xml:space="preserve">Likvidace demontovaného elektroodpadu</t>
  </si>
  <si>
    <t xml:space="preserve">1641328538</t>
  </si>
  <si>
    <t xml:space="preserve">38</t>
  </si>
  <si>
    <t xml:space="preserve">7420-pc 6</t>
  </si>
  <si>
    <t xml:space="preserve">Dodávka a montáž el.sporáku</t>
  </si>
  <si>
    <t xml:space="preserve">-1895947100</t>
  </si>
  <si>
    <t xml:space="preserve">39</t>
  </si>
  <si>
    <t xml:space="preserve">998741202</t>
  </si>
  <si>
    <t xml:space="preserve">Přesun hmot procentní pro silnoproud v objektech v přes 6 do 12 m</t>
  </si>
  <si>
    <t xml:space="preserve">1934724621</t>
  </si>
  <si>
    <t xml:space="preserve">766</t>
  </si>
  <si>
    <t xml:space="preserve">Konstrukce truhlářské</t>
  </si>
  <si>
    <t xml:space="preserve">40</t>
  </si>
  <si>
    <t xml:space="preserve">766-pc  1</t>
  </si>
  <si>
    <t xml:space="preserve">D+m dveře jednokřídlé fóliový plné bílé  900x1970mm včetně přemontování kování,klik, madla a zámku nutno přeměřit na stavbě</t>
  </si>
  <si>
    <t xml:space="preserve">548108833</t>
  </si>
  <si>
    <t xml:space="preserve">41</t>
  </si>
  <si>
    <t xml:space="preserve">766-pc  2</t>
  </si>
  <si>
    <t xml:space="preserve">D+m dveře jednokřídlé fóliový prosklené bílé  900x1970mm včetněpřemontování kování,klik,madla a zámku  nutno přeměřit na stavbě</t>
  </si>
  <si>
    <t xml:space="preserve">1009716073</t>
  </si>
  <si>
    <t xml:space="preserve">42</t>
  </si>
  <si>
    <t xml:space="preserve">766-pc  3</t>
  </si>
  <si>
    <t xml:space="preserve">Vyčištění, opravení, seřízení oken a oprava nebo výměna pákového mechanizmu</t>
  </si>
  <si>
    <t xml:space="preserve">-309980448</t>
  </si>
  <si>
    <t xml:space="preserve">43</t>
  </si>
  <si>
    <t xml:space="preserve">766-pc  3a</t>
  </si>
  <si>
    <t xml:space="preserve">Odstranění folie z oken do dvora</t>
  </si>
  <si>
    <t xml:space="preserve">-1112321227</t>
  </si>
  <si>
    <t xml:space="preserve">44</t>
  </si>
  <si>
    <t xml:space="preserve">766-pc  4</t>
  </si>
  <si>
    <t xml:space="preserve">Oprava kuchynské linky včetně výměny kuchyňské desky,soklu, dřezu,(baterie),digestoře.</t>
  </si>
  <si>
    <t xml:space="preserve">1606860429</t>
  </si>
  <si>
    <t xml:space="preserve">45</t>
  </si>
  <si>
    <t xml:space="preserve">766-pc   5</t>
  </si>
  <si>
    <t xml:space="preserve">Výměna prkýnka na WC kombi</t>
  </si>
  <si>
    <t xml:space="preserve">-1191970614</t>
  </si>
  <si>
    <t xml:space="preserve">46</t>
  </si>
  <si>
    <t xml:space="preserve">766-pc   6</t>
  </si>
  <si>
    <t xml:space="preserve">Výměna jednoho madla u WC kombi</t>
  </si>
  <si>
    <t xml:space="preserve">-1898597384</t>
  </si>
  <si>
    <t xml:space="preserve">47</t>
  </si>
  <si>
    <t xml:space="preserve">998766202</t>
  </si>
  <si>
    <t xml:space="preserve">Přesun hmot procentní pro kce truhlářské v objektech v přes 6 do 12 m</t>
  </si>
  <si>
    <t xml:space="preserve">668184271</t>
  </si>
  <si>
    <t xml:space="preserve">776</t>
  </si>
  <si>
    <t xml:space="preserve">Podlahy povlakové</t>
  </si>
  <si>
    <t xml:space="preserve">48</t>
  </si>
  <si>
    <t xml:space="preserve">776201922</t>
  </si>
  <si>
    <t xml:space="preserve">Základní čištění stávajících podlahovin včetně jednosložkového dvouvrstvého polymer nátěru</t>
  </si>
  <si>
    <t xml:space="preserve">674698144</t>
  </si>
  <si>
    <t xml:space="preserve">23,75+12,25</t>
  </si>
  <si>
    <t xml:space="preserve">49</t>
  </si>
  <si>
    <t xml:space="preserve">998776202</t>
  </si>
  <si>
    <t xml:space="preserve">Přesun hmot procentní pro podlahy povlakové v objektech v přes 6 do 12 m</t>
  </si>
  <si>
    <t xml:space="preserve">364531854</t>
  </si>
  <si>
    <t xml:space="preserve">783</t>
  </si>
  <si>
    <t xml:space="preserve">Dokončovací práce - nátěry</t>
  </si>
  <si>
    <t xml:space="preserve">50</t>
  </si>
  <si>
    <t xml:space="preserve">783306801</t>
  </si>
  <si>
    <t xml:space="preserve">Odstranění nátěru ze zámečnických konstrukcí obroušením</t>
  </si>
  <si>
    <t xml:space="preserve">30219855</t>
  </si>
  <si>
    <t xml:space="preserve">4,9*0,25*3</t>
  </si>
  <si>
    <t xml:space="preserve">51</t>
  </si>
  <si>
    <t xml:space="preserve">783314101</t>
  </si>
  <si>
    <t xml:space="preserve">Základní jednonásobný syntetický nátěr zámečnických konstrukcí</t>
  </si>
  <si>
    <t xml:space="preserve">433958348</t>
  </si>
  <si>
    <t xml:space="preserve">52</t>
  </si>
  <si>
    <t xml:space="preserve">783315101</t>
  </si>
  <si>
    <t xml:space="preserve">Mezinátěr jednonásobný syntetický standardní zámečnických konstrukcí</t>
  </si>
  <si>
    <t xml:space="preserve">-1487265263</t>
  </si>
  <si>
    <t xml:space="preserve">53</t>
  </si>
  <si>
    <t xml:space="preserve">783317101</t>
  </si>
  <si>
    <t xml:space="preserve">Krycí jednonásobný syntetický standardní nátěr zámečnických konstrukcí</t>
  </si>
  <si>
    <t xml:space="preserve">-598468258</t>
  </si>
  <si>
    <t xml:space="preserve">784</t>
  </si>
  <si>
    <t xml:space="preserve">Dokončovací práce - malby a tapety</t>
  </si>
  <si>
    <t xml:space="preserve">54</t>
  </si>
  <si>
    <t xml:space="preserve">784121001</t>
  </si>
  <si>
    <t xml:space="preserve">Oškrabání malby v mísnostech v do 3,80 m</t>
  </si>
  <si>
    <t xml:space="preserve">856497667</t>
  </si>
  <si>
    <t xml:space="preserve">45,98</t>
  </si>
  <si>
    <t xml:space="preserve">"1"(1,6*2+2,6)*2,6</t>
  </si>
  <si>
    <t xml:space="preserve">"2"(2,6+2,3)*2*0,6+4</t>
  </si>
  <si>
    <t xml:space="preserve">"3"(3,9+6,87)*2*2,6</t>
  </si>
  <si>
    <t xml:space="preserve">"4"(4,15+2,9)*2*2,6</t>
  </si>
  <si>
    <t xml:space="preserve">55</t>
  </si>
  <si>
    <t xml:space="preserve">784121011</t>
  </si>
  <si>
    <t xml:space="preserve">Rozmývání podkladu po oškrabání malby v místnostech v do 3,80 m</t>
  </si>
  <si>
    <t xml:space="preserve">642898721</t>
  </si>
  <si>
    <t xml:space="preserve">56</t>
  </si>
  <si>
    <t xml:space="preserve">784151031</t>
  </si>
  <si>
    <t xml:space="preserve">Dvojnásobné izolování nitrocelulózovým lakem v místnostech v do 3,80 m</t>
  </si>
  <si>
    <t xml:space="preserve">157895569</t>
  </si>
  <si>
    <t xml:space="preserve">57</t>
  </si>
  <si>
    <t xml:space="preserve">784181101</t>
  </si>
  <si>
    <t xml:space="preserve">Speciální penetrace podkladu v místnostech v do 3,80 m-místnosti jsou po silném kuřákovi</t>
  </si>
  <si>
    <t xml:space="preserve">-372504246</t>
  </si>
  <si>
    <t xml:space="preserve">163,604</t>
  </si>
  <si>
    <t xml:space="preserve">58</t>
  </si>
  <si>
    <t xml:space="preserve">784221101</t>
  </si>
  <si>
    <t xml:space="preserve">Dvojnásobné bílé malby ze směsí za sucha dobře otěruvzdorných v místnostech do 3,80 m</t>
  </si>
  <si>
    <t xml:space="preserve">953806659</t>
  </si>
  <si>
    <t xml:space="preserve">HZS</t>
  </si>
  <si>
    <t xml:space="preserve">Hodinové zúčtovací sazby</t>
  </si>
  <si>
    <t xml:space="preserve">59</t>
  </si>
  <si>
    <t xml:space="preserve">HZS2211</t>
  </si>
  <si>
    <t xml:space="preserve">Hodinová zúčtovací sazba instalatér</t>
  </si>
  <si>
    <t xml:space="preserve">512</t>
  </si>
  <si>
    <t xml:space="preserve">296430180</t>
  </si>
  <si>
    <t xml:space="preserve">"drobné pomocné instalatérské práce"3</t>
  </si>
  <si>
    <t xml:space="preserve">60</t>
  </si>
  <si>
    <t xml:space="preserve">HZS2231</t>
  </si>
  <si>
    <t xml:space="preserve">Hodinová zúčtovací sazba elektrikář</t>
  </si>
  <si>
    <t xml:space="preserve">190346645</t>
  </si>
  <si>
    <t xml:space="preserve">" prohlídka systému"3</t>
  </si>
  <si>
    <t xml:space="preserve">"drobné pomocné práce"2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</si>
  <si>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</si>
  <si>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</si>
  <si>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</si>
  <si>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</si>
  <si>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61</t>
  </si>
  <si>
    <t xml:space="preserve">030001000</t>
  </si>
  <si>
    <t xml:space="preserve">Zařízení staveniště 1%</t>
  </si>
  <si>
    <t xml:space="preserve">1024</t>
  </si>
  <si>
    <t xml:space="preserve">1631164395</t>
  </si>
  <si>
    <t xml:space="preserve">VRN6</t>
  </si>
  <si>
    <t xml:space="preserve">Územní vlivy</t>
  </si>
  <si>
    <t xml:space="preserve">62</t>
  </si>
  <si>
    <t xml:space="preserve">062002000</t>
  </si>
  <si>
    <t xml:space="preserve">Ztížené dopravní podmínky 3,2%</t>
  </si>
  <si>
    <t xml:space="preserve">-1810797577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</si>
</sst>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sz val="9"/>
      <color rgb="FF0000FF"/>
      <name val="Arial CE"/>
      <family val="0"/>
      <charset val="238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122400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Jabl28,147-22/2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č.147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13. 9. 2022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'Jabl28,147-22-2 -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'Jabl28,147-22-2 - Oprava ...'!P130</f>
        <v>0</v>
      </c>
      <c r="AV95" s="94" t="n">
        <f aca="false">'Jabl28,147-22-2 - Oprava ...'!J31</f>
        <v>0</v>
      </c>
      <c r="AW95" s="94" t="n">
        <f aca="false">'Jabl28,147-22-2 - Oprava ...'!J32</f>
        <v>0</v>
      </c>
      <c r="AX95" s="94" t="n">
        <f aca="false">'Jabl28,147-22-2 - Oprava ...'!J33</f>
        <v>0</v>
      </c>
      <c r="AY95" s="94" t="n">
        <f aca="false">'Jabl28,147-22-2 - Oprava ...'!J34</f>
        <v>0</v>
      </c>
      <c r="AZ95" s="94" t="n">
        <f aca="false">'Jabl28,147-22-2 - Oprava ...'!F31</f>
        <v>0</v>
      </c>
      <c r="BA95" s="94" t="n">
        <f aca="false">'Jabl28,147-22-2 - Oprava ...'!F32</f>
        <v>0</v>
      </c>
      <c r="BB95" s="94" t="n">
        <f aca="false">'Jabl28,147-22-2 - Oprava ...'!F33</f>
        <v>0</v>
      </c>
      <c r="BC95" s="94" t="n">
        <f aca="false">'Jabl28,147-22-2 - Oprava ...'!F34</f>
        <v>0</v>
      </c>
      <c r="BD95" s="96" t="n">
        <f aca="false">'Jabl28,147-22-2 - Oprava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28,147-22-2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43"/>
  <sheetViews>
    <sheetView showFormulas="false" showGridLines="false" showRowColHeaders="true" showZeros="true" rightToLeft="false" tabSelected="true" showOutlineSymbols="true" defaultGridColor="true" view="normal" topLeftCell="A224" colorId="64" zoomScale="100" zoomScaleNormal="100" zoomScalePageLayoutView="100" workbookViewId="0">
      <selection pane="topLeft" activeCell="K242" activeCellId="0" sqref="K24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13. 9. 2022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ROUND(J130,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ROUND((SUM(BE130:BE242)),  2)</f>
        <v>0</v>
      </c>
      <c r="G31" s="22"/>
      <c r="H31" s="22"/>
      <c r="I31" s="112" t="n">
        <v>0.21</v>
      </c>
      <c r="J31" s="111" t="n">
        <f aca="false">ROUND(((SUM(BE130:BE242))*I31),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ROUND((SUM(BF130:BF242)),  2)</f>
        <v>0</v>
      </c>
      <c r="G32" s="22"/>
      <c r="H32" s="22"/>
      <c r="I32" s="112" t="n">
        <v>0.15</v>
      </c>
      <c r="J32" s="111" t="n">
        <f aca="false">ROUND(((SUM(BF130:BF242))*I32),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ROUND((SUM(BG130:BG242)),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ROUND((SUM(BH130:BH242)),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ROUND((SUM(BI130:BI242)),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č.147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28,Brno</v>
      </c>
      <c r="G87" s="22"/>
      <c r="H87" s="22"/>
      <c r="I87" s="15" t="s">
        <v>21</v>
      </c>
      <c r="J87" s="101" t="str">
        <f aca="false">IF(J10="","",J10)</f>
        <v>13. 9. 2022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J130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J131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J132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J142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J160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J166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J168</f>
        <v>0</v>
      </c>
      <c r="L100" s="126"/>
    </row>
    <row r="101" s="130" customFormat="true" ht="19.95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J169</f>
        <v>0</v>
      </c>
      <c r="L101" s="131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J172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J179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J182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J196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J207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J211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J217</f>
        <v>0</v>
      </c>
      <c r="L108" s="131"/>
    </row>
    <row r="109" s="125" customFormat="true" ht="24.95" hidden="false" customHeight="true" outlineLevel="0" collapsed="false">
      <c r="B109" s="126"/>
      <c r="D109" s="127" t="s">
        <v>101</v>
      </c>
      <c r="E109" s="128"/>
      <c r="F109" s="128"/>
      <c r="G109" s="128"/>
      <c r="H109" s="128"/>
      <c r="I109" s="128"/>
      <c r="J109" s="129" t="n">
        <f aca="false">J230</f>
        <v>0</v>
      </c>
      <c r="L109" s="126"/>
    </row>
    <row r="110" s="125" customFormat="true" ht="24.95" hidden="false" customHeight="true" outlineLevel="0" collapsed="false">
      <c r="B110" s="126"/>
      <c r="D110" s="127" t="s">
        <v>102</v>
      </c>
      <c r="E110" s="128"/>
      <c r="F110" s="128"/>
      <c r="G110" s="128"/>
      <c r="H110" s="128"/>
      <c r="I110" s="128"/>
      <c r="J110" s="129" t="n">
        <f aca="false">J238</f>
        <v>0</v>
      </c>
      <c r="L110" s="126"/>
    </row>
    <row r="111" s="130" customFormat="true" ht="19.95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J239</f>
        <v>0</v>
      </c>
      <c r="L111" s="131"/>
    </row>
    <row r="112" s="130" customFormat="true" ht="19.95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J241</f>
        <v>0</v>
      </c>
      <c r="L112" s="131"/>
    </row>
    <row r="113" s="27" customFormat="true" ht="21.85" hidden="false" customHeight="true" outlineLevel="0" collapsed="false">
      <c r="A113" s="22"/>
      <c r="B113" s="23"/>
      <c r="C113" s="22"/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8" s="27" customFormat="true" ht="6.95" hidden="false" customHeight="true" outlineLevel="0" collapsed="false">
      <c r="A118" s="22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24.95" hidden="false" customHeight="true" outlineLevel="0" collapsed="false">
      <c r="A119" s="22"/>
      <c r="B119" s="23"/>
      <c r="C119" s="7" t="s">
        <v>105</v>
      </c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2" hidden="false" customHeight="true" outlineLevel="0" collapsed="false">
      <c r="A121" s="22"/>
      <c r="B121" s="23"/>
      <c r="C121" s="15" t="s">
        <v>15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6.5" hidden="false" customHeight="true" outlineLevel="0" collapsed="false">
      <c r="A122" s="22"/>
      <c r="B122" s="23"/>
      <c r="C122" s="22"/>
      <c r="D122" s="22"/>
      <c r="E122" s="100" t="str">
        <f aca="false">E7</f>
        <v>Oprava bytu č.147</v>
      </c>
      <c r="F122" s="100"/>
      <c r="G122" s="100"/>
      <c r="H122" s="100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2" hidden="false" customHeight="true" outlineLevel="0" collapsed="false">
      <c r="A124" s="22"/>
      <c r="B124" s="23"/>
      <c r="C124" s="15" t="s">
        <v>19</v>
      </c>
      <c r="D124" s="22"/>
      <c r="E124" s="22"/>
      <c r="F124" s="16" t="str">
        <f aca="false">F10</f>
        <v>Jabloňova 28,Brno</v>
      </c>
      <c r="G124" s="22"/>
      <c r="H124" s="22"/>
      <c r="I124" s="15" t="s">
        <v>21</v>
      </c>
      <c r="J124" s="101" t="str">
        <f aca="false">IF(J10="","",J10)</f>
        <v>13. 9. 2022</v>
      </c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5.15" hidden="false" customHeight="true" outlineLevel="0" collapsed="false">
      <c r="A126" s="22"/>
      <c r="B126" s="23"/>
      <c r="C126" s="15" t="s">
        <v>23</v>
      </c>
      <c r="D126" s="22"/>
      <c r="E126" s="22"/>
      <c r="F126" s="16" t="str">
        <f aca="false">E13</f>
        <v>MmBrna,OSM, Husova 3,Brno</v>
      </c>
      <c r="G126" s="22"/>
      <c r="H126" s="22"/>
      <c r="I126" s="15" t="s">
        <v>29</v>
      </c>
      <c r="J126" s="121" t="str">
        <f aca="false">E19</f>
        <v>Radka Volková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5.15" hidden="false" customHeight="true" outlineLevel="0" collapsed="false">
      <c r="A127" s="22"/>
      <c r="B127" s="23"/>
      <c r="C127" s="15" t="s">
        <v>27</v>
      </c>
      <c r="D127" s="22"/>
      <c r="E127" s="22"/>
      <c r="F127" s="16" t="str">
        <f aca="false">IF(E16="","",E16)</f>
        <v>Vyplň údaj</v>
      </c>
      <c r="G127" s="22"/>
      <c r="H127" s="22"/>
      <c r="I127" s="15" t="s">
        <v>32</v>
      </c>
      <c r="J127" s="121" t="str">
        <f aca="false">E22</f>
        <v>Radka Volková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0.3" hidden="false" customHeight="true" outlineLevel="0" collapsed="false">
      <c r="A128" s="22"/>
      <c r="B128" s="23"/>
      <c r="C128" s="22"/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141" customFormat="true" ht="29.3" hidden="false" customHeight="true" outlineLevel="0" collapsed="false">
      <c r="A129" s="135"/>
      <c r="B129" s="136"/>
      <c r="C129" s="137" t="s">
        <v>106</v>
      </c>
      <c r="D129" s="138" t="s">
        <v>59</v>
      </c>
      <c r="E129" s="138" t="s">
        <v>55</v>
      </c>
      <c r="F129" s="138" t="s">
        <v>56</v>
      </c>
      <c r="G129" s="138" t="s">
        <v>107</v>
      </c>
      <c r="H129" s="138" t="s">
        <v>108</v>
      </c>
      <c r="I129" s="138" t="s">
        <v>109</v>
      </c>
      <c r="J129" s="138" t="s">
        <v>84</v>
      </c>
      <c r="K129" s="139" t="s">
        <v>110</v>
      </c>
      <c r="L129" s="140"/>
      <c r="M129" s="68"/>
      <c r="N129" s="69" t="s">
        <v>38</v>
      </c>
      <c r="O129" s="69" t="s">
        <v>111</v>
      </c>
      <c r="P129" s="69" t="s">
        <v>112</v>
      </c>
      <c r="Q129" s="69" t="s">
        <v>113</v>
      </c>
      <c r="R129" s="69" t="s">
        <v>114</v>
      </c>
      <c r="S129" s="69" t="s">
        <v>115</v>
      </c>
      <c r="T129" s="70" t="s">
        <v>116</v>
      </c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35"/>
      <c r="AE129" s="135"/>
    </row>
    <row r="130" s="27" customFormat="true" ht="22.8" hidden="false" customHeight="true" outlineLevel="0" collapsed="false">
      <c r="A130" s="22"/>
      <c r="B130" s="23"/>
      <c r="C130" s="76" t="s">
        <v>117</v>
      </c>
      <c r="D130" s="22"/>
      <c r="E130" s="22"/>
      <c r="F130" s="22"/>
      <c r="G130" s="22"/>
      <c r="H130" s="22"/>
      <c r="I130" s="22"/>
      <c r="J130" s="142" t="n">
        <f aca="false">BK130</f>
        <v>0</v>
      </c>
      <c r="K130" s="22"/>
      <c r="L130" s="23"/>
      <c r="M130" s="71"/>
      <c r="N130" s="58"/>
      <c r="O130" s="72"/>
      <c r="P130" s="143" t="n">
        <f aca="false">P131+P168+P230+P238</f>
        <v>0</v>
      </c>
      <c r="Q130" s="72"/>
      <c r="R130" s="143" t="n">
        <f aca="false">R131+R168+R230+R238</f>
        <v>2.26654596</v>
      </c>
      <c r="S130" s="72"/>
      <c r="T130" s="144" t="n">
        <f aca="false">T131+T168+T230+T238</f>
        <v>1.72726624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T130" s="3" t="s">
        <v>73</v>
      </c>
      <c r="AU130" s="3" t="s">
        <v>86</v>
      </c>
      <c r="BK130" s="145" t="n">
        <f aca="false">BK131+BK168+BK230+BK238</f>
        <v>0</v>
      </c>
    </row>
    <row r="131" s="146" customFormat="true" ht="25.9" hidden="false" customHeight="true" outlineLevel="0" collapsed="false">
      <c r="B131" s="147"/>
      <c r="D131" s="148" t="s">
        <v>73</v>
      </c>
      <c r="E131" s="149" t="s">
        <v>118</v>
      </c>
      <c r="F131" s="149" t="s">
        <v>119</v>
      </c>
      <c r="I131" s="150"/>
      <c r="J131" s="151" t="n">
        <f aca="false">BK131</f>
        <v>0</v>
      </c>
      <c r="L131" s="147"/>
      <c r="M131" s="152"/>
      <c r="N131" s="153"/>
      <c r="O131" s="153"/>
      <c r="P131" s="154" t="n">
        <f aca="false">P132+P142+P160+P166</f>
        <v>0</v>
      </c>
      <c r="Q131" s="153"/>
      <c r="R131" s="154" t="n">
        <f aca="false">R132+R142+R160+R166</f>
        <v>1.979849</v>
      </c>
      <c r="S131" s="153"/>
      <c r="T131" s="155" t="n">
        <f aca="false">T132+T142+T160+T166</f>
        <v>1.596289</v>
      </c>
      <c r="AR131" s="148" t="s">
        <v>79</v>
      </c>
      <c r="AT131" s="156" t="s">
        <v>73</v>
      </c>
      <c r="AU131" s="156" t="s">
        <v>74</v>
      </c>
      <c r="AY131" s="148" t="s">
        <v>120</v>
      </c>
      <c r="BK131" s="157" t="n">
        <f aca="false">BK132+BK142+BK160+BK166</f>
        <v>0</v>
      </c>
    </row>
    <row r="132" s="146" customFormat="true" ht="22.8" hidden="false" customHeight="true" outlineLevel="0" collapsed="false">
      <c r="B132" s="147"/>
      <c r="D132" s="148" t="s">
        <v>73</v>
      </c>
      <c r="E132" s="158" t="s">
        <v>121</v>
      </c>
      <c r="F132" s="158" t="s">
        <v>122</v>
      </c>
      <c r="I132" s="150"/>
      <c r="J132" s="159" t="n">
        <f aca="false">BK132</f>
        <v>0</v>
      </c>
      <c r="L132" s="147"/>
      <c r="M132" s="152"/>
      <c r="N132" s="153"/>
      <c r="O132" s="153"/>
      <c r="P132" s="154" t="n">
        <f aca="false">SUM(P133:P141)</f>
        <v>0</v>
      </c>
      <c r="Q132" s="153"/>
      <c r="R132" s="154" t="n">
        <f aca="false">SUM(R133:R141)</f>
        <v>1.718007</v>
      </c>
      <c r="S132" s="153"/>
      <c r="T132" s="155" t="n">
        <f aca="false">SUM(T133:T141)</f>
        <v>0</v>
      </c>
      <c r="AR132" s="148" t="s">
        <v>79</v>
      </c>
      <c r="AT132" s="156" t="s">
        <v>73</v>
      </c>
      <c r="AU132" s="156" t="s">
        <v>79</v>
      </c>
      <c r="AY132" s="148" t="s">
        <v>120</v>
      </c>
      <c r="BK132" s="157" t="n">
        <f aca="false">SUM(BK133:BK141)</f>
        <v>0</v>
      </c>
    </row>
    <row r="133" s="27" customFormat="true" ht="24.15" hidden="false" customHeight="true" outlineLevel="0" collapsed="false">
      <c r="A133" s="22"/>
      <c r="B133" s="160"/>
      <c r="C133" s="161" t="s">
        <v>79</v>
      </c>
      <c r="D133" s="161" t="s">
        <v>123</v>
      </c>
      <c r="E133" s="162" t="s">
        <v>124</v>
      </c>
      <c r="F133" s="163" t="s">
        <v>125</v>
      </c>
      <c r="G133" s="164" t="s">
        <v>126</v>
      </c>
      <c r="H133" s="165" t="n">
        <v>101.031</v>
      </c>
      <c r="I133" s="166"/>
      <c r="J133" s="167" t="n">
        <f aca="false">ROUND(I133*H133,2)</f>
        <v>0</v>
      </c>
      <c r="K133" s="163" t="s">
        <v>127</v>
      </c>
      <c r="L133" s="23"/>
      <c r="M133" s="168"/>
      <c r="N133" s="169" t="s">
        <v>40</v>
      </c>
      <c r="O133" s="60"/>
      <c r="P133" s="170" t="n">
        <f aca="false">O133*H133</f>
        <v>0</v>
      </c>
      <c r="Q133" s="170" t="n">
        <v>0.017</v>
      </c>
      <c r="R133" s="170" t="n">
        <f aca="false">Q133*H133</f>
        <v>1.717527</v>
      </c>
      <c r="S133" s="170" t="n">
        <v>0</v>
      </c>
      <c r="T133" s="171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2" t="s">
        <v>128</v>
      </c>
      <c r="AT133" s="172" t="s">
        <v>123</v>
      </c>
      <c r="AU133" s="172" t="s">
        <v>129</v>
      </c>
      <c r="AY133" s="3" t="s">
        <v>120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129</v>
      </c>
      <c r="BK133" s="173" t="n">
        <f aca="false">ROUND(I133*H133,2)</f>
        <v>0</v>
      </c>
      <c r="BL133" s="3" t="s">
        <v>128</v>
      </c>
      <c r="BM133" s="172" t="s">
        <v>130</v>
      </c>
    </row>
    <row r="134" s="174" customFormat="true" ht="12.8" hidden="false" customHeight="false" outlineLevel="0" collapsed="false">
      <c r="B134" s="175"/>
      <c r="D134" s="176" t="s">
        <v>131</v>
      </c>
      <c r="E134" s="177"/>
      <c r="F134" s="178" t="s">
        <v>132</v>
      </c>
      <c r="H134" s="179" t="n">
        <v>10.324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131</v>
      </c>
      <c r="AU134" s="177" t="s">
        <v>129</v>
      </c>
      <c r="AV134" s="174" t="s">
        <v>129</v>
      </c>
      <c r="AW134" s="174" t="s">
        <v>31</v>
      </c>
      <c r="AX134" s="174" t="s">
        <v>74</v>
      </c>
      <c r="AY134" s="177" t="s">
        <v>120</v>
      </c>
    </row>
    <row r="135" s="174" customFormat="true" ht="12.8" hidden="false" customHeight="false" outlineLevel="0" collapsed="false">
      <c r="B135" s="175"/>
      <c r="D135" s="176" t="s">
        <v>131</v>
      </c>
      <c r="E135" s="177"/>
      <c r="F135" s="178" t="s">
        <v>133</v>
      </c>
      <c r="H135" s="179" t="n">
        <v>4.14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131</v>
      </c>
      <c r="AU135" s="177" t="s">
        <v>129</v>
      </c>
      <c r="AV135" s="174" t="s">
        <v>129</v>
      </c>
      <c r="AW135" s="174" t="s">
        <v>31</v>
      </c>
      <c r="AX135" s="174" t="s">
        <v>74</v>
      </c>
      <c r="AY135" s="177" t="s">
        <v>120</v>
      </c>
    </row>
    <row r="136" s="174" customFormat="true" ht="19.25" hidden="false" customHeight="false" outlineLevel="0" collapsed="false">
      <c r="B136" s="175"/>
      <c r="D136" s="176" t="s">
        <v>131</v>
      </c>
      <c r="E136" s="177"/>
      <c r="F136" s="178" t="s">
        <v>134</v>
      </c>
      <c r="H136" s="179" t="n">
        <v>52.502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131</v>
      </c>
      <c r="AU136" s="177" t="s">
        <v>129</v>
      </c>
      <c r="AV136" s="174" t="s">
        <v>129</v>
      </c>
      <c r="AW136" s="174" t="s">
        <v>31</v>
      </c>
      <c r="AX136" s="174" t="s">
        <v>74</v>
      </c>
      <c r="AY136" s="177" t="s">
        <v>120</v>
      </c>
    </row>
    <row r="137" s="174" customFormat="true" ht="12.8" hidden="false" customHeight="false" outlineLevel="0" collapsed="false">
      <c r="B137" s="175"/>
      <c r="D137" s="176" t="s">
        <v>131</v>
      </c>
      <c r="E137" s="177"/>
      <c r="F137" s="178" t="s">
        <v>135</v>
      </c>
      <c r="H137" s="179" t="n">
        <v>34.065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131</v>
      </c>
      <c r="AU137" s="177" t="s">
        <v>129</v>
      </c>
      <c r="AV137" s="174" t="s">
        <v>129</v>
      </c>
      <c r="AW137" s="174" t="s">
        <v>31</v>
      </c>
      <c r="AX137" s="174" t="s">
        <v>74</v>
      </c>
      <c r="AY137" s="177" t="s">
        <v>120</v>
      </c>
    </row>
    <row r="138" s="184" customFormat="true" ht="12.8" hidden="false" customHeight="false" outlineLevel="0" collapsed="false">
      <c r="B138" s="185"/>
      <c r="D138" s="176" t="s">
        <v>131</v>
      </c>
      <c r="E138" s="186"/>
      <c r="F138" s="187" t="s">
        <v>136</v>
      </c>
      <c r="H138" s="188" t="n">
        <v>101.031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131</v>
      </c>
      <c r="AU138" s="186" t="s">
        <v>129</v>
      </c>
      <c r="AV138" s="184" t="s">
        <v>128</v>
      </c>
      <c r="AW138" s="184" t="s">
        <v>31</v>
      </c>
      <c r="AX138" s="184" t="s">
        <v>79</v>
      </c>
      <c r="AY138" s="186" t="s">
        <v>120</v>
      </c>
    </row>
    <row r="139" s="27" customFormat="true" ht="24.15" hidden="false" customHeight="true" outlineLevel="0" collapsed="false">
      <c r="A139" s="22"/>
      <c r="B139" s="160"/>
      <c r="C139" s="161" t="s">
        <v>129</v>
      </c>
      <c r="D139" s="161" t="s">
        <v>123</v>
      </c>
      <c r="E139" s="162" t="s">
        <v>137</v>
      </c>
      <c r="F139" s="163" t="s">
        <v>138</v>
      </c>
      <c r="G139" s="164" t="s">
        <v>126</v>
      </c>
      <c r="H139" s="165" t="n">
        <v>6.188</v>
      </c>
      <c r="I139" s="166"/>
      <c r="J139" s="167" t="n">
        <f aca="false">ROUND(I139*H139,2)</f>
        <v>0</v>
      </c>
      <c r="K139" s="193" t="s">
        <v>127</v>
      </c>
      <c r="L139" s="23"/>
      <c r="M139" s="168"/>
      <c r="N139" s="169" t="s">
        <v>40</v>
      </c>
      <c r="O139" s="60"/>
      <c r="P139" s="170" t="n">
        <f aca="false">O139*H139</f>
        <v>0</v>
      </c>
      <c r="Q139" s="170" t="n">
        <v>0</v>
      </c>
      <c r="R139" s="170" t="n">
        <f aca="false">Q139*H139</f>
        <v>0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128</v>
      </c>
      <c r="AT139" s="172" t="s">
        <v>123</v>
      </c>
      <c r="AU139" s="172" t="s">
        <v>129</v>
      </c>
      <c r="AY139" s="3" t="s">
        <v>120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129</v>
      </c>
      <c r="BK139" s="173" t="n">
        <f aca="false">ROUND(I139*H139,2)</f>
        <v>0</v>
      </c>
      <c r="BL139" s="3" t="s">
        <v>128</v>
      </c>
      <c r="BM139" s="172" t="s">
        <v>139</v>
      </c>
    </row>
    <row r="140" s="174" customFormat="true" ht="12.8" hidden="false" customHeight="false" outlineLevel="0" collapsed="false">
      <c r="B140" s="175"/>
      <c r="D140" s="176" t="s">
        <v>131</v>
      </c>
      <c r="E140" s="177"/>
      <c r="F140" s="178" t="s">
        <v>140</v>
      </c>
      <c r="H140" s="179" t="n">
        <v>6.188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131</v>
      </c>
      <c r="AU140" s="177" t="s">
        <v>129</v>
      </c>
      <c r="AV140" s="174" t="s">
        <v>129</v>
      </c>
      <c r="AW140" s="174" t="s">
        <v>31</v>
      </c>
      <c r="AX140" s="174" t="s">
        <v>79</v>
      </c>
      <c r="AY140" s="177" t="s">
        <v>120</v>
      </c>
    </row>
    <row r="141" s="27" customFormat="true" ht="16.5" hidden="false" customHeight="true" outlineLevel="0" collapsed="false">
      <c r="A141" s="22"/>
      <c r="B141" s="160"/>
      <c r="C141" s="161" t="s">
        <v>141</v>
      </c>
      <c r="D141" s="161" t="s">
        <v>123</v>
      </c>
      <c r="E141" s="162" t="s">
        <v>142</v>
      </c>
      <c r="F141" s="163" t="s">
        <v>143</v>
      </c>
      <c r="G141" s="164" t="s">
        <v>144</v>
      </c>
      <c r="H141" s="165" t="n">
        <v>1</v>
      </c>
      <c r="I141" s="166"/>
      <c r="J141" s="167" t="n">
        <f aca="false">ROUND(I141*H141,2)</f>
        <v>0</v>
      </c>
      <c r="K141" s="163"/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0.00048</v>
      </c>
      <c r="R141" s="170" t="n">
        <f aca="false">Q141*H141</f>
        <v>0.00048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128</v>
      </c>
      <c r="AT141" s="172" t="s">
        <v>123</v>
      </c>
      <c r="AU141" s="172" t="s">
        <v>129</v>
      </c>
      <c r="AY141" s="3" t="s">
        <v>120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129</v>
      </c>
      <c r="BK141" s="173" t="n">
        <f aca="false">ROUND(I141*H141,2)</f>
        <v>0</v>
      </c>
      <c r="BL141" s="3" t="s">
        <v>128</v>
      </c>
      <c r="BM141" s="172" t="s">
        <v>145</v>
      </c>
    </row>
    <row r="142" s="146" customFormat="true" ht="22.8" hidden="false" customHeight="true" outlineLevel="0" collapsed="false">
      <c r="B142" s="147"/>
      <c r="D142" s="148" t="s">
        <v>73</v>
      </c>
      <c r="E142" s="158" t="s">
        <v>146</v>
      </c>
      <c r="F142" s="158" t="s">
        <v>147</v>
      </c>
      <c r="I142" s="150"/>
      <c r="J142" s="159" t="n">
        <f aca="false">BK142</f>
        <v>0</v>
      </c>
      <c r="L142" s="147"/>
      <c r="M142" s="152"/>
      <c r="N142" s="153"/>
      <c r="O142" s="153"/>
      <c r="P142" s="154" t="n">
        <f aca="false">SUM(P143:P159)</f>
        <v>0</v>
      </c>
      <c r="Q142" s="153"/>
      <c r="R142" s="154" t="n">
        <f aca="false">SUM(R143:R159)</f>
        <v>0.261842</v>
      </c>
      <c r="S142" s="153"/>
      <c r="T142" s="155" t="n">
        <f aca="false">SUM(T143:T159)</f>
        <v>1.596289</v>
      </c>
      <c r="AR142" s="148" t="s">
        <v>79</v>
      </c>
      <c r="AT142" s="156" t="s">
        <v>73</v>
      </c>
      <c r="AU142" s="156" t="s">
        <v>79</v>
      </c>
      <c r="AY142" s="148" t="s">
        <v>120</v>
      </c>
      <c r="BK142" s="157" t="n">
        <f aca="false">SUM(BK143:BK159)</f>
        <v>0</v>
      </c>
    </row>
    <row r="143" s="27" customFormat="true" ht="24.15" hidden="false" customHeight="true" outlineLevel="0" collapsed="false">
      <c r="A143" s="22"/>
      <c r="B143" s="160"/>
      <c r="C143" s="161" t="s">
        <v>128</v>
      </c>
      <c r="D143" s="161" t="s">
        <v>123</v>
      </c>
      <c r="E143" s="162" t="s">
        <v>148</v>
      </c>
      <c r="F143" s="163" t="s">
        <v>149</v>
      </c>
      <c r="G143" s="164" t="s">
        <v>126</v>
      </c>
      <c r="H143" s="165" t="n">
        <v>46.05</v>
      </c>
      <c r="I143" s="166"/>
      <c r="J143" s="167" t="n">
        <f aca="false">ROUND(I143*H143,2)</f>
        <v>0</v>
      </c>
      <c r="K143" s="193" t="s">
        <v>127</v>
      </c>
      <c r="L143" s="23"/>
      <c r="M143" s="168"/>
      <c r="N143" s="169" t="s">
        <v>40</v>
      </c>
      <c r="O143" s="60"/>
      <c r="P143" s="170" t="n">
        <f aca="false">O143*H143</f>
        <v>0</v>
      </c>
      <c r="Q143" s="170" t="n">
        <v>4E-005</v>
      </c>
      <c r="R143" s="170" t="n">
        <f aca="false">Q143*H143</f>
        <v>0.001842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128</v>
      </c>
      <c r="AT143" s="172" t="s">
        <v>123</v>
      </c>
      <c r="AU143" s="172" t="s">
        <v>129</v>
      </c>
      <c r="AY143" s="3" t="s">
        <v>120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129</v>
      </c>
      <c r="BK143" s="173" t="n">
        <f aca="false">ROUND(I143*H143,2)</f>
        <v>0</v>
      </c>
      <c r="BL143" s="3" t="s">
        <v>128</v>
      </c>
      <c r="BM143" s="172" t="s">
        <v>150</v>
      </c>
    </row>
    <row r="144" s="174" customFormat="true" ht="12.8" hidden="false" customHeight="false" outlineLevel="0" collapsed="false">
      <c r="B144" s="175"/>
      <c r="D144" s="176" t="s">
        <v>131</v>
      </c>
      <c r="E144" s="177"/>
      <c r="F144" s="178" t="s">
        <v>151</v>
      </c>
      <c r="H144" s="179" t="n">
        <v>46.05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131</v>
      </c>
      <c r="AU144" s="177" t="s">
        <v>129</v>
      </c>
      <c r="AV144" s="174" t="s">
        <v>129</v>
      </c>
      <c r="AW144" s="174" t="s">
        <v>31</v>
      </c>
      <c r="AX144" s="174" t="s">
        <v>79</v>
      </c>
      <c r="AY144" s="177" t="s">
        <v>120</v>
      </c>
    </row>
    <row r="145" s="27" customFormat="true" ht="49.05" hidden="false" customHeight="true" outlineLevel="0" collapsed="false">
      <c r="A145" s="22"/>
      <c r="B145" s="160"/>
      <c r="C145" s="161" t="s">
        <v>152</v>
      </c>
      <c r="D145" s="161" t="s">
        <v>123</v>
      </c>
      <c r="E145" s="162" t="s">
        <v>153</v>
      </c>
      <c r="F145" s="163" t="s">
        <v>154</v>
      </c>
      <c r="G145" s="164" t="s">
        <v>144</v>
      </c>
      <c r="H145" s="165" t="n">
        <v>1</v>
      </c>
      <c r="I145" s="166"/>
      <c r="J145" s="167" t="n">
        <f aca="false">ROUND(I145*H145,2)</f>
        <v>0</v>
      </c>
      <c r="K145" s="163"/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0.61501</v>
      </c>
      <c r="T145" s="171" t="n">
        <f aca="false">S145*H145</f>
        <v>0.61501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128</v>
      </c>
      <c r="AT145" s="172" t="s">
        <v>123</v>
      </c>
      <c r="AU145" s="172" t="s">
        <v>129</v>
      </c>
      <c r="AY145" s="3" t="s">
        <v>120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129</v>
      </c>
      <c r="BK145" s="173" t="n">
        <f aca="false">ROUND(I145*H145,2)</f>
        <v>0</v>
      </c>
      <c r="BL145" s="3" t="s">
        <v>128</v>
      </c>
      <c r="BM145" s="172" t="s">
        <v>155</v>
      </c>
    </row>
    <row r="146" s="27" customFormat="true" ht="16.5" hidden="false" customHeight="true" outlineLevel="0" collapsed="false">
      <c r="A146" s="22"/>
      <c r="B146" s="160"/>
      <c r="C146" s="161" t="s">
        <v>121</v>
      </c>
      <c r="D146" s="161" t="s">
        <v>123</v>
      </c>
      <c r="E146" s="162" t="s">
        <v>156</v>
      </c>
      <c r="F146" s="163" t="s">
        <v>157</v>
      </c>
      <c r="G146" s="164" t="s">
        <v>144</v>
      </c>
      <c r="H146" s="165" t="n">
        <v>1</v>
      </c>
      <c r="I146" s="166"/>
      <c r="J146" s="167" t="n">
        <f aca="false">ROUND(I146*H146,2)</f>
        <v>0</v>
      </c>
      <c r="K146" s="163"/>
      <c r="L146" s="23"/>
      <c r="M146" s="168"/>
      <c r="N146" s="169" t="s">
        <v>40</v>
      </c>
      <c r="O146" s="60"/>
      <c r="P146" s="170" t="n">
        <f aca="false">O146*H146</f>
        <v>0</v>
      </c>
      <c r="Q146" s="170" t="n">
        <v>0.26</v>
      </c>
      <c r="R146" s="170" t="n">
        <f aca="false">Q146*H146</f>
        <v>0.26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128</v>
      </c>
      <c r="AT146" s="172" t="s">
        <v>123</v>
      </c>
      <c r="AU146" s="172" t="s">
        <v>129</v>
      </c>
      <c r="AY146" s="3" t="s">
        <v>120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129</v>
      </c>
      <c r="BK146" s="173" t="n">
        <f aca="false">ROUND(I146*H146,2)</f>
        <v>0</v>
      </c>
      <c r="BL146" s="3" t="s">
        <v>128</v>
      </c>
      <c r="BM146" s="172" t="s">
        <v>158</v>
      </c>
    </row>
    <row r="147" s="27" customFormat="true" ht="37.8" hidden="false" customHeight="true" outlineLevel="0" collapsed="false">
      <c r="A147" s="22"/>
      <c r="B147" s="160"/>
      <c r="C147" s="161" t="s">
        <v>159</v>
      </c>
      <c r="D147" s="161" t="s">
        <v>123</v>
      </c>
      <c r="E147" s="162" t="s">
        <v>160</v>
      </c>
      <c r="F147" s="163" t="s">
        <v>161</v>
      </c>
      <c r="G147" s="164" t="s">
        <v>144</v>
      </c>
      <c r="H147" s="165" t="n">
        <v>1</v>
      </c>
      <c r="I147" s="166"/>
      <c r="J147" s="167" t="n">
        <f aca="false">ROUND(I147*H147,2)</f>
        <v>0</v>
      </c>
      <c r="K147" s="163"/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128</v>
      </c>
      <c r="AT147" s="172" t="s">
        <v>123</v>
      </c>
      <c r="AU147" s="172" t="s">
        <v>129</v>
      </c>
      <c r="AY147" s="3" t="s">
        <v>120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129</v>
      </c>
      <c r="BK147" s="173" t="n">
        <f aca="false">ROUND(I147*H147,2)</f>
        <v>0</v>
      </c>
      <c r="BL147" s="3" t="s">
        <v>128</v>
      </c>
      <c r="BM147" s="172" t="s">
        <v>162</v>
      </c>
    </row>
    <row r="148" s="27" customFormat="true" ht="16.5" hidden="false" customHeight="true" outlineLevel="0" collapsed="false">
      <c r="A148" s="22"/>
      <c r="B148" s="160"/>
      <c r="C148" s="161" t="s">
        <v>163</v>
      </c>
      <c r="D148" s="161" t="s">
        <v>123</v>
      </c>
      <c r="E148" s="162" t="s">
        <v>164</v>
      </c>
      <c r="F148" s="163" t="s">
        <v>165</v>
      </c>
      <c r="G148" s="164" t="s">
        <v>166</v>
      </c>
      <c r="H148" s="165" t="n">
        <v>2</v>
      </c>
      <c r="I148" s="166"/>
      <c r="J148" s="167" t="n">
        <f aca="false">ROUND(I148*H148,2)</f>
        <v>0</v>
      </c>
      <c r="K148" s="163"/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0.036</v>
      </c>
      <c r="T148" s="171" t="n">
        <f aca="false">S148*H148</f>
        <v>0.072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128</v>
      </c>
      <c r="AT148" s="172" t="s">
        <v>123</v>
      </c>
      <c r="AU148" s="172" t="s">
        <v>129</v>
      </c>
      <c r="AY148" s="3" t="s">
        <v>120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129</v>
      </c>
      <c r="BK148" s="173" t="n">
        <f aca="false">ROUND(I148*H148,2)</f>
        <v>0</v>
      </c>
      <c r="BL148" s="3" t="s">
        <v>128</v>
      </c>
      <c r="BM148" s="172" t="s">
        <v>167</v>
      </c>
    </row>
    <row r="149" s="174" customFormat="true" ht="12.8" hidden="false" customHeight="false" outlineLevel="0" collapsed="false">
      <c r="B149" s="175"/>
      <c r="D149" s="176" t="s">
        <v>131</v>
      </c>
      <c r="E149" s="177"/>
      <c r="F149" s="178" t="s">
        <v>168</v>
      </c>
      <c r="H149" s="179" t="n">
        <v>2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131</v>
      </c>
      <c r="AU149" s="177" t="s">
        <v>129</v>
      </c>
      <c r="AV149" s="174" t="s">
        <v>129</v>
      </c>
      <c r="AW149" s="174" t="s">
        <v>31</v>
      </c>
      <c r="AX149" s="174" t="s">
        <v>79</v>
      </c>
      <c r="AY149" s="177" t="s">
        <v>120</v>
      </c>
    </row>
    <row r="150" s="27" customFormat="true" ht="16.5" hidden="false" customHeight="true" outlineLevel="0" collapsed="false">
      <c r="A150" s="22"/>
      <c r="B150" s="160"/>
      <c r="C150" s="161" t="s">
        <v>146</v>
      </c>
      <c r="D150" s="161" t="s">
        <v>123</v>
      </c>
      <c r="E150" s="162" t="s">
        <v>169</v>
      </c>
      <c r="F150" s="163" t="s">
        <v>170</v>
      </c>
      <c r="G150" s="164" t="s">
        <v>171</v>
      </c>
      <c r="H150" s="165" t="n">
        <v>4</v>
      </c>
      <c r="I150" s="166"/>
      <c r="J150" s="167" t="n">
        <f aca="false">ROUND(I150*H150,2)</f>
        <v>0</v>
      </c>
      <c r="K150" s="163"/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128</v>
      </c>
      <c r="AT150" s="172" t="s">
        <v>123</v>
      </c>
      <c r="AU150" s="172" t="s">
        <v>129</v>
      </c>
      <c r="AY150" s="3" t="s">
        <v>120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129</v>
      </c>
      <c r="BK150" s="173" t="n">
        <f aca="false">ROUND(I150*H150,2)</f>
        <v>0</v>
      </c>
      <c r="BL150" s="3" t="s">
        <v>128</v>
      </c>
      <c r="BM150" s="172" t="s">
        <v>172</v>
      </c>
    </row>
    <row r="151" s="174" customFormat="true" ht="12.8" hidden="false" customHeight="false" outlineLevel="0" collapsed="false">
      <c r="B151" s="175"/>
      <c r="D151" s="176" t="s">
        <v>131</v>
      </c>
      <c r="E151" s="177"/>
      <c r="F151" s="178" t="s">
        <v>173</v>
      </c>
      <c r="H151" s="179" t="n">
        <v>4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131</v>
      </c>
      <c r="AU151" s="177" t="s">
        <v>129</v>
      </c>
      <c r="AV151" s="174" t="s">
        <v>129</v>
      </c>
      <c r="AW151" s="174" t="s">
        <v>31</v>
      </c>
      <c r="AX151" s="174" t="s">
        <v>79</v>
      </c>
      <c r="AY151" s="177" t="s">
        <v>120</v>
      </c>
    </row>
    <row r="152" s="27" customFormat="true" ht="21.75" hidden="false" customHeight="true" outlineLevel="0" collapsed="false">
      <c r="A152" s="22"/>
      <c r="B152" s="160"/>
      <c r="C152" s="161" t="s">
        <v>174</v>
      </c>
      <c r="D152" s="161" t="s">
        <v>123</v>
      </c>
      <c r="E152" s="162" t="s">
        <v>175</v>
      </c>
      <c r="F152" s="163" t="s">
        <v>176</v>
      </c>
      <c r="G152" s="164" t="s">
        <v>171</v>
      </c>
      <c r="H152" s="165" t="n">
        <v>6</v>
      </c>
      <c r="I152" s="166"/>
      <c r="J152" s="167" t="n">
        <f aca="false">ROUND(I152*H152,2)</f>
        <v>0</v>
      </c>
      <c r="K152" s="163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128</v>
      </c>
      <c r="AT152" s="172" t="s">
        <v>123</v>
      </c>
      <c r="AU152" s="172" t="s">
        <v>129</v>
      </c>
      <c r="AY152" s="3" t="s">
        <v>120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129</v>
      </c>
      <c r="BK152" s="173" t="n">
        <f aca="false">ROUND(I152*H152,2)</f>
        <v>0</v>
      </c>
      <c r="BL152" s="3" t="s">
        <v>128</v>
      </c>
      <c r="BM152" s="172" t="s">
        <v>177</v>
      </c>
    </row>
    <row r="153" s="27" customFormat="true" ht="16.5" hidden="false" customHeight="true" outlineLevel="0" collapsed="false">
      <c r="A153" s="22"/>
      <c r="B153" s="160"/>
      <c r="C153" s="161" t="s">
        <v>178</v>
      </c>
      <c r="D153" s="161" t="s">
        <v>123</v>
      </c>
      <c r="E153" s="162" t="s">
        <v>179</v>
      </c>
      <c r="F153" s="163" t="s">
        <v>180</v>
      </c>
      <c r="G153" s="164" t="s">
        <v>171</v>
      </c>
      <c r="H153" s="165" t="n">
        <v>5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128</v>
      </c>
      <c r="AT153" s="172" t="s">
        <v>123</v>
      </c>
      <c r="AU153" s="172" t="s">
        <v>129</v>
      </c>
      <c r="AY153" s="3" t="s">
        <v>120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129</v>
      </c>
      <c r="BK153" s="173" t="n">
        <f aca="false">ROUND(I153*H153,2)</f>
        <v>0</v>
      </c>
      <c r="BL153" s="3" t="s">
        <v>128</v>
      </c>
      <c r="BM153" s="172" t="s">
        <v>181</v>
      </c>
    </row>
    <row r="154" s="27" customFormat="true" ht="37.8" hidden="false" customHeight="true" outlineLevel="0" collapsed="false">
      <c r="A154" s="22"/>
      <c r="B154" s="160"/>
      <c r="C154" s="161" t="s">
        <v>182</v>
      </c>
      <c r="D154" s="161" t="s">
        <v>123</v>
      </c>
      <c r="E154" s="162" t="s">
        <v>183</v>
      </c>
      <c r="F154" s="163" t="s">
        <v>184</v>
      </c>
      <c r="G154" s="164" t="s">
        <v>126</v>
      </c>
      <c r="H154" s="165" t="n">
        <v>101.031</v>
      </c>
      <c r="I154" s="166"/>
      <c r="J154" s="167" t="n">
        <f aca="false">ROUND(I154*H154,2)</f>
        <v>0</v>
      </c>
      <c r="K154" s="193" t="s">
        <v>127</v>
      </c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0.009</v>
      </c>
      <c r="T154" s="171" t="n">
        <f aca="false">S154*H154</f>
        <v>0.909279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128</v>
      </c>
      <c r="AT154" s="172" t="s">
        <v>123</v>
      </c>
      <c r="AU154" s="172" t="s">
        <v>129</v>
      </c>
      <c r="AY154" s="3" t="s">
        <v>120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129</v>
      </c>
      <c r="BK154" s="173" t="n">
        <f aca="false">ROUND(I154*H154,2)</f>
        <v>0</v>
      </c>
      <c r="BL154" s="3" t="s">
        <v>128</v>
      </c>
      <c r="BM154" s="172" t="s">
        <v>185</v>
      </c>
    </row>
    <row r="155" s="174" customFormat="true" ht="12.8" hidden="false" customHeight="false" outlineLevel="0" collapsed="false">
      <c r="B155" s="175"/>
      <c r="D155" s="176" t="s">
        <v>131</v>
      </c>
      <c r="E155" s="177"/>
      <c r="F155" s="178" t="s">
        <v>132</v>
      </c>
      <c r="H155" s="179" t="n">
        <v>10.324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131</v>
      </c>
      <c r="AU155" s="177" t="s">
        <v>129</v>
      </c>
      <c r="AV155" s="174" t="s">
        <v>129</v>
      </c>
      <c r="AW155" s="174" t="s">
        <v>31</v>
      </c>
      <c r="AX155" s="174" t="s">
        <v>74</v>
      </c>
      <c r="AY155" s="177" t="s">
        <v>120</v>
      </c>
    </row>
    <row r="156" s="174" customFormat="true" ht="12.8" hidden="false" customHeight="false" outlineLevel="0" collapsed="false">
      <c r="B156" s="175"/>
      <c r="D156" s="176" t="s">
        <v>131</v>
      </c>
      <c r="E156" s="177"/>
      <c r="F156" s="178" t="s">
        <v>133</v>
      </c>
      <c r="H156" s="179" t="n">
        <v>4.14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131</v>
      </c>
      <c r="AU156" s="177" t="s">
        <v>129</v>
      </c>
      <c r="AV156" s="174" t="s">
        <v>129</v>
      </c>
      <c r="AW156" s="174" t="s">
        <v>31</v>
      </c>
      <c r="AX156" s="174" t="s">
        <v>74</v>
      </c>
      <c r="AY156" s="177" t="s">
        <v>120</v>
      </c>
    </row>
    <row r="157" s="174" customFormat="true" ht="19.25" hidden="false" customHeight="false" outlineLevel="0" collapsed="false">
      <c r="B157" s="175"/>
      <c r="D157" s="176" t="s">
        <v>131</v>
      </c>
      <c r="E157" s="177"/>
      <c r="F157" s="178" t="s">
        <v>134</v>
      </c>
      <c r="H157" s="179" t="n">
        <v>52.502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131</v>
      </c>
      <c r="AU157" s="177" t="s">
        <v>129</v>
      </c>
      <c r="AV157" s="174" t="s">
        <v>129</v>
      </c>
      <c r="AW157" s="174" t="s">
        <v>31</v>
      </c>
      <c r="AX157" s="174" t="s">
        <v>74</v>
      </c>
      <c r="AY157" s="177" t="s">
        <v>120</v>
      </c>
    </row>
    <row r="158" s="174" customFormat="true" ht="12.8" hidden="false" customHeight="false" outlineLevel="0" collapsed="false">
      <c r="B158" s="175"/>
      <c r="D158" s="176" t="s">
        <v>131</v>
      </c>
      <c r="E158" s="177"/>
      <c r="F158" s="178" t="s">
        <v>135</v>
      </c>
      <c r="H158" s="179" t="n">
        <v>34.065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131</v>
      </c>
      <c r="AU158" s="177" t="s">
        <v>129</v>
      </c>
      <c r="AV158" s="174" t="s">
        <v>129</v>
      </c>
      <c r="AW158" s="174" t="s">
        <v>31</v>
      </c>
      <c r="AX158" s="174" t="s">
        <v>74</v>
      </c>
      <c r="AY158" s="177" t="s">
        <v>120</v>
      </c>
    </row>
    <row r="159" s="184" customFormat="true" ht="12.8" hidden="false" customHeight="false" outlineLevel="0" collapsed="false">
      <c r="B159" s="185"/>
      <c r="D159" s="176" t="s">
        <v>131</v>
      </c>
      <c r="E159" s="186"/>
      <c r="F159" s="187" t="s">
        <v>136</v>
      </c>
      <c r="H159" s="188" t="n">
        <v>101.031</v>
      </c>
      <c r="I159" s="189"/>
      <c r="L159" s="185"/>
      <c r="M159" s="190"/>
      <c r="N159" s="191"/>
      <c r="O159" s="191"/>
      <c r="P159" s="191"/>
      <c r="Q159" s="191"/>
      <c r="R159" s="191"/>
      <c r="S159" s="191"/>
      <c r="T159" s="192"/>
      <c r="AT159" s="186" t="s">
        <v>131</v>
      </c>
      <c r="AU159" s="186" t="s">
        <v>129</v>
      </c>
      <c r="AV159" s="184" t="s">
        <v>128</v>
      </c>
      <c r="AW159" s="184" t="s">
        <v>31</v>
      </c>
      <c r="AX159" s="184" t="s">
        <v>79</v>
      </c>
      <c r="AY159" s="186" t="s">
        <v>120</v>
      </c>
    </row>
    <row r="160" s="146" customFormat="true" ht="22.8" hidden="false" customHeight="true" outlineLevel="0" collapsed="false">
      <c r="B160" s="147"/>
      <c r="D160" s="148" t="s">
        <v>73</v>
      </c>
      <c r="E160" s="148" t="s">
        <v>186</v>
      </c>
      <c r="F160" s="148" t="s">
        <v>187</v>
      </c>
      <c r="I160" s="150"/>
      <c r="J160" s="159" t="n">
        <f aca="false">BK160</f>
        <v>0</v>
      </c>
      <c r="L160" s="147"/>
      <c r="M160" s="152"/>
      <c r="N160" s="153"/>
      <c r="O160" s="153"/>
      <c r="P160" s="154" t="n">
        <f aca="false">SUM(P161:P165)</f>
        <v>0</v>
      </c>
      <c r="Q160" s="153"/>
      <c r="R160" s="154" t="n">
        <f aca="false">SUM(R161:R165)</f>
        <v>0</v>
      </c>
      <c r="S160" s="153"/>
      <c r="T160" s="155" t="n">
        <f aca="false">SUM(T161:T165)</f>
        <v>0</v>
      </c>
      <c r="AR160" s="148" t="s">
        <v>79</v>
      </c>
      <c r="AT160" s="156" t="s">
        <v>73</v>
      </c>
      <c r="AU160" s="156" t="s">
        <v>79</v>
      </c>
      <c r="AY160" s="148" t="s">
        <v>120</v>
      </c>
      <c r="BK160" s="157" t="n">
        <f aca="false">SUM(BK161:BK165)</f>
        <v>0</v>
      </c>
    </row>
    <row r="161" s="27" customFormat="true" ht="24.15" hidden="false" customHeight="true" outlineLevel="0" collapsed="false">
      <c r="A161" s="22"/>
      <c r="B161" s="160"/>
      <c r="C161" s="161" t="s">
        <v>188</v>
      </c>
      <c r="D161" s="161" t="s">
        <v>123</v>
      </c>
      <c r="E161" s="162" t="s">
        <v>189</v>
      </c>
      <c r="F161" s="163" t="s">
        <v>190</v>
      </c>
      <c r="G161" s="164" t="s">
        <v>191</v>
      </c>
      <c r="H161" s="165" t="n">
        <v>1.727</v>
      </c>
      <c r="I161" s="166"/>
      <c r="J161" s="167" t="n">
        <f aca="false">ROUND(I161*H161,2)</f>
        <v>0</v>
      </c>
      <c r="K161" s="193" t="s">
        <v>127</v>
      </c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128</v>
      </c>
      <c r="AT161" s="172" t="s">
        <v>123</v>
      </c>
      <c r="AU161" s="172" t="s">
        <v>129</v>
      </c>
      <c r="AY161" s="3" t="s">
        <v>120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129</v>
      </c>
      <c r="BK161" s="173" t="n">
        <f aca="false">ROUND(I161*H161,2)</f>
        <v>0</v>
      </c>
      <c r="BL161" s="3" t="s">
        <v>128</v>
      </c>
      <c r="BM161" s="172" t="s">
        <v>192</v>
      </c>
    </row>
    <row r="162" s="27" customFormat="true" ht="24.15" hidden="false" customHeight="true" outlineLevel="0" collapsed="false">
      <c r="A162" s="22"/>
      <c r="B162" s="160"/>
      <c r="C162" s="161" t="s">
        <v>193</v>
      </c>
      <c r="D162" s="161" t="s">
        <v>123</v>
      </c>
      <c r="E162" s="162" t="s">
        <v>194</v>
      </c>
      <c r="F162" s="163" t="s">
        <v>195</v>
      </c>
      <c r="G162" s="164" t="s">
        <v>191</v>
      </c>
      <c r="H162" s="165" t="n">
        <v>1.727</v>
      </c>
      <c r="I162" s="166"/>
      <c r="J162" s="167" t="n">
        <f aca="false">ROUND(I162*H162,2)</f>
        <v>0</v>
      </c>
      <c r="K162" s="193" t="s">
        <v>127</v>
      </c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128</v>
      </c>
      <c r="AT162" s="172" t="s">
        <v>123</v>
      </c>
      <c r="AU162" s="172" t="s">
        <v>129</v>
      </c>
      <c r="AY162" s="3" t="s">
        <v>120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129</v>
      </c>
      <c r="BK162" s="173" t="n">
        <f aca="false">ROUND(I162*H162,2)</f>
        <v>0</v>
      </c>
      <c r="BL162" s="3" t="s">
        <v>128</v>
      </c>
      <c r="BM162" s="172" t="s">
        <v>196</v>
      </c>
    </row>
    <row r="163" s="27" customFormat="true" ht="24.15" hidden="false" customHeight="true" outlineLevel="0" collapsed="false">
      <c r="A163" s="22"/>
      <c r="B163" s="160"/>
      <c r="C163" s="161" t="s">
        <v>7</v>
      </c>
      <c r="D163" s="161" t="s">
        <v>123</v>
      </c>
      <c r="E163" s="162" t="s">
        <v>197</v>
      </c>
      <c r="F163" s="163" t="s">
        <v>198</v>
      </c>
      <c r="G163" s="164" t="s">
        <v>191</v>
      </c>
      <c r="H163" s="165" t="n">
        <v>24.178</v>
      </c>
      <c r="I163" s="166"/>
      <c r="J163" s="167" t="n">
        <f aca="false">ROUND(I163*H163,2)</f>
        <v>0</v>
      </c>
      <c r="K163" s="193" t="s">
        <v>127</v>
      </c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128</v>
      </c>
      <c r="AT163" s="172" t="s">
        <v>123</v>
      </c>
      <c r="AU163" s="172" t="s">
        <v>129</v>
      </c>
      <c r="AY163" s="3" t="s">
        <v>120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129</v>
      </c>
      <c r="BK163" s="173" t="n">
        <f aca="false">ROUND(I163*H163,2)</f>
        <v>0</v>
      </c>
      <c r="BL163" s="3" t="s">
        <v>128</v>
      </c>
      <c r="BM163" s="172" t="s">
        <v>199</v>
      </c>
    </row>
    <row r="164" s="174" customFormat="true" ht="12.8" hidden="false" customHeight="false" outlineLevel="0" collapsed="false">
      <c r="B164" s="175"/>
      <c r="D164" s="176" t="s">
        <v>131</v>
      </c>
      <c r="F164" s="178" t="s">
        <v>200</v>
      </c>
      <c r="H164" s="179" t="n">
        <v>24.178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131</v>
      </c>
      <c r="AU164" s="177" t="s">
        <v>129</v>
      </c>
      <c r="AV164" s="174" t="s">
        <v>129</v>
      </c>
      <c r="AW164" s="174" t="s">
        <v>2</v>
      </c>
      <c r="AX164" s="174" t="s">
        <v>79</v>
      </c>
      <c r="AY164" s="177" t="s">
        <v>120</v>
      </c>
    </row>
    <row r="165" s="27" customFormat="true" ht="24.15" hidden="false" customHeight="true" outlineLevel="0" collapsed="false">
      <c r="A165" s="22"/>
      <c r="B165" s="160"/>
      <c r="C165" s="161" t="s">
        <v>201</v>
      </c>
      <c r="D165" s="161" t="s">
        <v>123</v>
      </c>
      <c r="E165" s="162" t="s">
        <v>202</v>
      </c>
      <c r="F165" s="163" t="s">
        <v>203</v>
      </c>
      <c r="G165" s="164" t="s">
        <v>191</v>
      </c>
      <c r="H165" s="165" t="n">
        <v>1.727</v>
      </c>
      <c r="I165" s="166"/>
      <c r="J165" s="167" t="n">
        <f aca="false">ROUND(I165*H165,2)</f>
        <v>0</v>
      </c>
      <c r="K165" s="193" t="s">
        <v>127</v>
      </c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128</v>
      </c>
      <c r="AT165" s="172" t="s">
        <v>123</v>
      </c>
      <c r="AU165" s="172" t="s">
        <v>129</v>
      </c>
      <c r="AY165" s="3" t="s">
        <v>120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129</v>
      </c>
      <c r="BK165" s="173" t="n">
        <f aca="false">ROUND(I165*H165,2)</f>
        <v>0</v>
      </c>
      <c r="BL165" s="3" t="s">
        <v>128</v>
      </c>
      <c r="BM165" s="172" t="s">
        <v>204</v>
      </c>
    </row>
    <row r="166" s="146" customFormat="true" ht="22.8" hidden="false" customHeight="true" outlineLevel="0" collapsed="false">
      <c r="B166" s="147"/>
      <c r="D166" s="148" t="s">
        <v>73</v>
      </c>
      <c r="E166" s="158" t="s">
        <v>205</v>
      </c>
      <c r="F166" s="158" t="s">
        <v>206</v>
      </c>
      <c r="I166" s="150"/>
      <c r="J166" s="159" t="n">
        <f aca="false">BK166</f>
        <v>0</v>
      </c>
      <c r="L166" s="147"/>
      <c r="M166" s="152"/>
      <c r="N166" s="153"/>
      <c r="O166" s="153"/>
      <c r="P166" s="154" t="n">
        <f aca="false">P167</f>
        <v>0</v>
      </c>
      <c r="Q166" s="153"/>
      <c r="R166" s="154" t="n">
        <f aca="false">R167</f>
        <v>0</v>
      </c>
      <c r="S166" s="153"/>
      <c r="T166" s="155" t="n">
        <f aca="false">T167</f>
        <v>0</v>
      </c>
      <c r="AR166" s="148" t="s">
        <v>79</v>
      </c>
      <c r="AT166" s="156" t="s">
        <v>73</v>
      </c>
      <c r="AU166" s="156" t="s">
        <v>79</v>
      </c>
      <c r="AY166" s="148" t="s">
        <v>120</v>
      </c>
      <c r="BK166" s="157" t="n">
        <f aca="false">BK167</f>
        <v>0</v>
      </c>
    </row>
    <row r="167" s="27" customFormat="true" ht="21.75" hidden="false" customHeight="true" outlineLevel="0" collapsed="false">
      <c r="A167" s="22"/>
      <c r="B167" s="160"/>
      <c r="C167" s="161" t="s">
        <v>207</v>
      </c>
      <c r="D167" s="161" t="s">
        <v>123</v>
      </c>
      <c r="E167" s="162" t="s">
        <v>208</v>
      </c>
      <c r="F167" s="163" t="s">
        <v>209</v>
      </c>
      <c r="G167" s="164" t="s">
        <v>191</v>
      </c>
      <c r="H167" s="165" t="n">
        <v>1.98</v>
      </c>
      <c r="I167" s="166"/>
      <c r="J167" s="167" t="n">
        <f aca="false">ROUND(I167*H167,2)</f>
        <v>0</v>
      </c>
      <c r="K167" s="193" t="s">
        <v>127</v>
      </c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128</v>
      </c>
      <c r="AT167" s="172" t="s">
        <v>123</v>
      </c>
      <c r="AU167" s="172" t="s">
        <v>129</v>
      </c>
      <c r="AY167" s="3" t="s">
        <v>120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129</v>
      </c>
      <c r="BK167" s="173" t="n">
        <f aca="false">ROUND(I167*H167,2)</f>
        <v>0</v>
      </c>
      <c r="BL167" s="3" t="s">
        <v>128</v>
      </c>
      <c r="BM167" s="172" t="s">
        <v>210</v>
      </c>
    </row>
    <row r="168" s="146" customFormat="true" ht="25.9" hidden="false" customHeight="true" outlineLevel="0" collapsed="false">
      <c r="B168" s="147"/>
      <c r="D168" s="148" t="s">
        <v>73</v>
      </c>
      <c r="E168" s="149" t="s">
        <v>211</v>
      </c>
      <c r="F168" s="149" t="s">
        <v>212</v>
      </c>
      <c r="I168" s="150"/>
      <c r="J168" s="151" t="n">
        <f aca="false">BK168</f>
        <v>0</v>
      </c>
      <c r="L168" s="147"/>
      <c r="M168" s="152"/>
      <c r="N168" s="153"/>
      <c r="O168" s="153"/>
      <c r="P168" s="154" t="n">
        <f aca="false">P169+P172+P179+P182+P196+P207+P211+P217</f>
        <v>0</v>
      </c>
      <c r="Q168" s="153"/>
      <c r="R168" s="154" t="n">
        <f aca="false">R169+R172+R179+R182+R196+R207+R211+R217</f>
        <v>0.28669696</v>
      </c>
      <c r="S168" s="153"/>
      <c r="T168" s="155" t="n">
        <f aca="false">T169+T172+T179+T182+T196+T207+T211+T217</f>
        <v>0.13097724</v>
      </c>
      <c r="AR168" s="148" t="s">
        <v>129</v>
      </c>
      <c r="AT168" s="156" t="s">
        <v>73</v>
      </c>
      <c r="AU168" s="156" t="s">
        <v>74</v>
      </c>
      <c r="AY168" s="148" t="s">
        <v>120</v>
      </c>
      <c r="BK168" s="157" t="n">
        <f aca="false">BK169+BK172+BK179+BK182+BK196+BK207+BK211+BK217</f>
        <v>0</v>
      </c>
    </row>
    <row r="169" s="146" customFormat="true" ht="22.8" hidden="false" customHeight="true" outlineLevel="0" collapsed="false">
      <c r="B169" s="147"/>
      <c r="D169" s="148" t="s">
        <v>73</v>
      </c>
      <c r="E169" s="158" t="s">
        <v>213</v>
      </c>
      <c r="F169" s="158" t="s">
        <v>214</v>
      </c>
      <c r="I169" s="150"/>
      <c r="J169" s="159" t="n">
        <f aca="false">BK169</f>
        <v>0</v>
      </c>
      <c r="L169" s="147"/>
      <c r="M169" s="152"/>
      <c r="N169" s="153"/>
      <c r="O169" s="153"/>
      <c r="P169" s="154" t="n">
        <f aca="false">SUM(P170:P171)</f>
        <v>0</v>
      </c>
      <c r="Q169" s="153"/>
      <c r="R169" s="154" t="n">
        <f aca="false">SUM(R170:R171)</f>
        <v>0.00157</v>
      </c>
      <c r="S169" s="153"/>
      <c r="T169" s="155" t="n">
        <f aca="false">SUM(T170:T171)</f>
        <v>0</v>
      </c>
      <c r="AR169" s="148" t="s">
        <v>129</v>
      </c>
      <c r="AT169" s="156" t="s">
        <v>73</v>
      </c>
      <c r="AU169" s="156" t="s">
        <v>79</v>
      </c>
      <c r="AY169" s="148" t="s">
        <v>120</v>
      </c>
      <c r="BK169" s="157" t="n">
        <f aca="false">SUM(BK170:BK171)</f>
        <v>0</v>
      </c>
    </row>
    <row r="170" s="27" customFormat="true" ht="21.75" hidden="false" customHeight="true" outlineLevel="0" collapsed="false">
      <c r="A170" s="22"/>
      <c r="B170" s="160"/>
      <c r="C170" s="161" t="s">
        <v>215</v>
      </c>
      <c r="D170" s="161" t="s">
        <v>123</v>
      </c>
      <c r="E170" s="162" t="s">
        <v>216</v>
      </c>
      <c r="F170" s="163" t="s">
        <v>217</v>
      </c>
      <c r="G170" s="164" t="s">
        <v>144</v>
      </c>
      <c r="H170" s="165" t="n">
        <v>1</v>
      </c>
      <c r="I170" s="166"/>
      <c r="J170" s="167" t="n">
        <f aca="false">ROUND(I170*H170,2)</f>
        <v>0</v>
      </c>
      <c r="K170" s="163"/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0.00157</v>
      </c>
      <c r="R170" s="170" t="n">
        <f aca="false">Q170*H170</f>
        <v>0.00157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201</v>
      </c>
      <c r="AT170" s="172" t="s">
        <v>123</v>
      </c>
      <c r="AU170" s="172" t="s">
        <v>129</v>
      </c>
      <c r="AY170" s="3" t="s">
        <v>120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129</v>
      </c>
      <c r="BK170" s="173" t="n">
        <f aca="false">ROUND(I170*H170,2)</f>
        <v>0</v>
      </c>
      <c r="BL170" s="3" t="s">
        <v>201</v>
      </c>
      <c r="BM170" s="172" t="s">
        <v>218</v>
      </c>
    </row>
    <row r="171" s="27" customFormat="true" ht="24.15" hidden="false" customHeight="true" outlineLevel="0" collapsed="false">
      <c r="A171" s="22"/>
      <c r="B171" s="160"/>
      <c r="C171" s="161" t="s">
        <v>219</v>
      </c>
      <c r="D171" s="161" t="s">
        <v>123</v>
      </c>
      <c r="E171" s="162" t="s">
        <v>220</v>
      </c>
      <c r="F171" s="163" t="s">
        <v>221</v>
      </c>
      <c r="G171" s="164" t="s">
        <v>222</v>
      </c>
      <c r="H171" s="194"/>
      <c r="I171" s="166"/>
      <c r="J171" s="167" t="n">
        <f aca="false">ROUND(I171*H171,2)</f>
        <v>0</v>
      </c>
      <c r="K171" s="193" t="s">
        <v>127</v>
      </c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201</v>
      </c>
      <c r="AT171" s="172" t="s">
        <v>123</v>
      </c>
      <c r="AU171" s="172" t="s">
        <v>129</v>
      </c>
      <c r="AY171" s="3" t="s">
        <v>120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129</v>
      </c>
      <c r="BK171" s="173" t="n">
        <f aca="false">ROUND(I171*H171,2)</f>
        <v>0</v>
      </c>
      <c r="BL171" s="3" t="s">
        <v>201</v>
      </c>
      <c r="BM171" s="172" t="s">
        <v>223</v>
      </c>
    </row>
    <row r="172" s="146" customFormat="true" ht="22.8" hidden="false" customHeight="true" outlineLevel="0" collapsed="false">
      <c r="B172" s="147"/>
      <c r="D172" s="148" t="s">
        <v>73</v>
      </c>
      <c r="E172" s="158" t="s">
        <v>224</v>
      </c>
      <c r="F172" s="158" t="s">
        <v>225</v>
      </c>
      <c r="I172" s="150"/>
      <c r="J172" s="159" t="n">
        <f aca="false">BK172</f>
        <v>0</v>
      </c>
      <c r="L172" s="147"/>
      <c r="M172" s="152"/>
      <c r="N172" s="153"/>
      <c r="O172" s="153"/>
      <c r="P172" s="154" t="n">
        <f aca="false">SUM(P173:P178)</f>
        <v>0</v>
      </c>
      <c r="Q172" s="153"/>
      <c r="R172" s="154" t="n">
        <f aca="false">SUM(R173:R178)</f>
        <v>0.0018</v>
      </c>
      <c r="S172" s="153"/>
      <c r="T172" s="155" t="n">
        <f aca="false">SUM(T173:T178)</f>
        <v>0.07706</v>
      </c>
      <c r="AR172" s="148" t="s">
        <v>129</v>
      </c>
      <c r="AT172" s="156" t="s">
        <v>73</v>
      </c>
      <c r="AU172" s="156" t="s">
        <v>79</v>
      </c>
      <c r="AY172" s="148" t="s">
        <v>120</v>
      </c>
      <c r="BK172" s="157" t="n">
        <f aca="false">SUM(BK173:BK178)</f>
        <v>0</v>
      </c>
    </row>
    <row r="173" s="27" customFormat="true" ht="24.15" hidden="false" customHeight="true" outlineLevel="0" collapsed="false">
      <c r="A173" s="22"/>
      <c r="B173" s="160"/>
      <c r="C173" s="161" t="s">
        <v>226</v>
      </c>
      <c r="D173" s="161" t="s">
        <v>123</v>
      </c>
      <c r="E173" s="162" t="s">
        <v>227</v>
      </c>
      <c r="F173" s="163" t="s">
        <v>228</v>
      </c>
      <c r="G173" s="164" t="s">
        <v>229</v>
      </c>
      <c r="H173" s="165" t="n">
        <v>1</v>
      </c>
      <c r="I173" s="166"/>
      <c r="J173" s="167" t="n">
        <f aca="false">ROUND(I173*H173,2)</f>
        <v>0</v>
      </c>
      <c r="K173" s="193" t="s">
        <v>127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0.0092</v>
      </c>
      <c r="T173" s="171" t="n">
        <f aca="false">S173*H173</f>
        <v>0.0092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201</v>
      </c>
      <c r="AT173" s="172" t="s">
        <v>123</v>
      </c>
      <c r="AU173" s="172" t="s">
        <v>129</v>
      </c>
      <c r="AY173" s="3" t="s">
        <v>120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129</v>
      </c>
      <c r="BK173" s="173" t="n">
        <f aca="false">ROUND(I173*H173,2)</f>
        <v>0</v>
      </c>
      <c r="BL173" s="3" t="s">
        <v>201</v>
      </c>
      <c r="BM173" s="172" t="s">
        <v>230</v>
      </c>
    </row>
    <row r="174" s="27" customFormat="true" ht="24.15" hidden="false" customHeight="true" outlineLevel="0" collapsed="false">
      <c r="A174" s="22"/>
      <c r="B174" s="160"/>
      <c r="C174" s="161" t="s">
        <v>6</v>
      </c>
      <c r="D174" s="161" t="s">
        <v>123</v>
      </c>
      <c r="E174" s="162" t="s">
        <v>231</v>
      </c>
      <c r="F174" s="163" t="s">
        <v>232</v>
      </c>
      <c r="G174" s="164" t="s">
        <v>229</v>
      </c>
      <c r="H174" s="165" t="n">
        <v>1</v>
      </c>
      <c r="I174" s="166"/>
      <c r="J174" s="167" t="n">
        <f aca="false">ROUND(I174*H174,2)</f>
        <v>0</v>
      </c>
      <c r="K174" s="163"/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0.067</v>
      </c>
      <c r="T174" s="171" t="n">
        <f aca="false">S174*H174</f>
        <v>0.067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201</v>
      </c>
      <c r="AT174" s="172" t="s">
        <v>123</v>
      </c>
      <c r="AU174" s="172" t="s">
        <v>129</v>
      </c>
      <c r="AY174" s="3" t="s">
        <v>120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129</v>
      </c>
      <c r="BK174" s="173" t="n">
        <f aca="false">ROUND(I174*H174,2)</f>
        <v>0</v>
      </c>
      <c r="BL174" s="3" t="s">
        <v>201</v>
      </c>
      <c r="BM174" s="172" t="s">
        <v>233</v>
      </c>
    </row>
    <row r="175" s="27" customFormat="true" ht="16.5" hidden="false" customHeight="true" outlineLevel="0" collapsed="false">
      <c r="A175" s="22"/>
      <c r="B175" s="160"/>
      <c r="C175" s="161" t="s">
        <v>234</v>
      </c>
      <c r="D175" s="161" t="s">
        <v>123</v>
      </c>
      <c r="E175" s="162" t="s">
        <v>235</v>
      </c>
      <c r="F175" s="163" t="s">
        <v>236</v>
      </c>
      <c r="G175" s="164" t="s">
        <v>229</v>
      </c>
      <c r="H175" s="165" t="n">
        <v>1</v>
      </c>
      <c r="I175" s="166"/>
      <c r="J175" s="167" t="n">
        <f aca="false">ROUND(I175*H175,2)</f>
        <v>0</v>
      </c>
      <c r="K175" s="193" t="s">
        <v>127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0.00086</v>
      </c>
      <c r="T175" s="171" t="n">
        <f aca="false">S175*H175</f>
        <v>0.00086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201</v>
      </c>
      <c r="AT175" s="172" t="s">
        <v>123</v>
      </c>
      <c r="AU175" s="172" t="s">
        <v>129</v>
      </c>
      <c r="AY175" s="3" t="s">
        <v>120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129</v>
      </c>
      <c r="BK175" s="173" t="n">
        <f aca="false">ROUND(I175*H175,2)</f>
        <v>0</v>
      </c>
      <c r="BL175" s="3" t="s">
        <v>201</v>
      </c>
      <c r="BM175" s="172" t="s">
        <v>237</v>
      </c>
    </row>
    <row r="176" s="174" customFormat="true" ht="12.8" hidden="false" customHeight="false" outlineLevel="0" collapsed="false">
      <c r="B176" s="175"/>
      <c r="D176" s="176" t="s">
        <v>131</v>
      </c>
      <c r="E176" s="177"/>
      <c r="F176" s="178" t="s">
        <v>79</v>
      </c>
      <c r="H176" s="179" t="n">
        <v>1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131</v>
      </c>
      <c r="AU176" s="177" t="s">
        <v>129</v>
      </c>
      <c r="AV176" s="174" t="s">
        <v>129</v>
      </c>
      <c r="AW176" s="174" t="s">
        <v>31</v>
      </c>
      <c r="AX176" s="174" t="s">
        <v>79</v>
      </c>
      <c r="AY176" s="177" t="s">
        <v>120</v>
      </c>
    </row>
    <row r="177" s="27" customFormat="true" ht="24.15" hidden="false" customHeight="true" outlineLevel="0" collapsed="false">
      <c r="A177" s="22"/>
      <c r="B177" s="160"/>
      <c r="C177" s="161" t="s">
        <v>238</v>
      </c>
      <c r="D177" s="161" t="s">
        <v>123</v>
      </c>
      <c r="E177" s="162" t="s">
        <v>239</v>
      </c>
      <c r="F177" s="163" t="s">
        <v>240</v>
      </c>
      <c r="G177" s="164" t="s">
        <v>229</v>
      </c>
      <c r="H177" s="165" t="n">
        <v>1</v>
      </c>
      <c r="I177" s="166"/>
      <c r="J177" s="167" t="n">
        <f aca="false">ROUND(I177*H177,2)</f>
        <v>0</v>
      </c>
      <c r="K177" s="193" t="s">
        <v>127</v>
      </c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0.0018</v>
      </c>
      <c r="R177" s="170" t="n">
        <f aca="false">Q177*H177</f>
        <v>0.0018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201</v>
      </c>
      <c r="AT177" s="172" t="s">
        <v>123</v>
      </c>
      <c r="AU177" s="172" t="s">
        <v>129</v>
      </c>
      <c r="AY177" s="3" t="s">
        <v>120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129</v>
      </c>
      <c r="BK177" s="173" t="n">
        <f aca="false">ROUND(I177*H177,2)</f>
        <v>0</v>
      </c>
      <c r="BL177" s="3" t="s">
        <v>201</v>
      </c>
      <c r="BM177" s="172" t="s">
        <v>241</v>
      </c>
    </row>
    <row r="178" s="27" customFormat="true" ht="24.15" hidden="false" customHeight="true" outlineLevel="0" collapsed="false">
      <c r="A178" s="22"/>
      <c r="B178" s="160"/>
      <c r="C178" s="161" t="s">
        <v>242</v>
      </c>
      <c r="D178" s="161" t="s">
        <v>123</v>
      </c>
      <c r="E178" s="162" t="s">
        <v>243</v>
      </c>
      <c r="F178" s="163" t="s">
        <v>244</v>
      </c>
      <c r="G178" s="164" t="s">
        <v>222</v>
      </c>
      <c r="H178" s="194"/>
      <c r="I178" s="166"/>
      <c r="J178" s="167" t="n">
        <f aca="false">ROUND(I178*H178,2)</f>
        <v>0</v>
      </c>
      <c r="K178" s="193" t="s">
        <v>127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201</v>
      </c>
      <c r="AT178" s="172" t="s">
        <v>123</v>
      </c>
      <c r="AU178" s="172" t="s">
        <v>129</v>
      </c>
      <c r="AY178" s="3" t="s">
        <v>120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129</v>
      </c>
      <c r="BK178" s="173" t="n">
        <f aca="false">ROUND(I178*H178,2)</f>
        <v>0</v>
      </c>
      <c r="BL178" s="3" t="s">
        <v>201</v>
      </c>
      <c r="BM178" s="172" t="s">
        <v>245</v>
      </c>
    </row>
    <row r="179" s="146" customFormat="true" ht="22.8" hidden="false" customHeight="true" outlineLevel="0" collapsed="false">
      <c r="B179" s="147"/>
      <c r="D179" s="148" t="s">
        <v>73</v>
      </c>
      <c r="E179" s="158" t="s">
        <v>246</v>
      </c>
      <c r="F179" s="158" t="s">
        <v>247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SUM(P180:P181)</f>
        <v>0</v>
      </c>
      <c r="Q179" s="153"/>
      <c r="R179" s="154" t="n">
        <f aca="false">SUM(R180:R181)</f>
        <v>0.00056</v>
      </c>
      <c r="S179" s="153"/>
      <c r="T179" s="155" t="n">
        <f aca="false">SUM(T180:T181)</f>
        <v>0</v>
      </c>
      <c r="AR179" s="148" t="s">
        <v>129</v>
      </c>
      <c r="AT179" s="156" t="s">
        <v>73</v>
      </c>
      <c r="AU179" s="156" t="s">
        <v>79</v>
      </c>
      <c r="AY179" s="148" t="s">
        <v>120</v>
      </c>
      <c r="BK179" s="157" t="n">
        <f aca="false">SUM(BK180:BK181)</f>
        <v>0</v>
      </c>
    </row>
    <row r="180" s="27" customFormat="true" ht="16.5" hidden="false" customHeight="true" outlineLevel="0" collapsed="false">
      <c r="A180" s="22"/>
      <c r="B180" s="160"/>
      <c r="C180" s="161" t="s">
        <v>248</v>
      </c>
      <c r="D180" s="161" t="s">
        <v>123</v>
      </c>
      <c r="E180" s="162" t="s">
        <v>249</v>
      </c>
      <c r="F180" s="163" t="s">
        <v>250</v>
      </c>
      <c r="G180" s="164" t="s">
        <v>166</v>
      </c>
      <c r="H180" s="165" t="n">
        <v>4</v>
      </c>
      <c r="I180" s="166"/>
      <c r="J180" s="167" t="n">
        <f aca="false">ROUND(I180*H180,2)</f>
        <v>0</v>
      </c>
      <c r="K180" s="163"/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0.00014</v>
      </c>
      <c r="R180" s="170" t="n">
        <f aca="false">Q180*H180</f>
        <v>0.00056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201</v>
      </c>
      <c r="AT180" s="172" t="s">
        <v>123</v>
      </c>
      <c r="AU180" s="172" t="s">
        <v>129</v>
      </c>
      <c r="AY180" s="3" t="s">
        <v>120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129</v>
      </c>
      <c r="BK180" s="173" t="n">
        <f aca="false">ROUND(I180*H180,2)</f>
        <v>0</v>
      </c>
      <c r="BL180" s="3" t="s">
        <v>201</v>
      </c>
      <c r="BM180" s="172" t="s">
        <v>251</v>
      </c>
    </row>
    <row r="181" s="27" customFormat="true" ht="24.15" hidden="false" customHeight="true" outlineLevel="0" collapsed="false">
      <c r="A181" s="22"/>
      <c r="B181" s="160"/>
      <c r="C181" s="161" t="s">
        <v>252</v>
      </c>
      <c r="D181" s="161" t="s">
        <v>123</v>
      </c>
      <c r="E181" s="162" t="s">
        <v>253</v>
      </c>
      <c r="F181" s="163" t="s">
        <v>254</v>
      </c>
      <c r="G181" s="164" t="s">
        <v>222</v>
      </c>
      <c r="H181" s="194"/>
      <c r="I181" s="166"/>
      <c r="J181" s="167" t="n">
        <f aca="false">ROUND(I181*H181,2)</f>
        <v>0</v>
      </c>
      <c r="K181" s="193" t="s">
        <v>127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201</v>
      </c>
      <c r="AT181" s="172" t="s">
        <v>123</v>
      </c>
      <c r="AU181" s="172" t="s">
        <v>129</v>
      </c>
      <c r="AY181" s="3" t="s">
        <v>120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129</v>
      </c>
      <c r="BK181" s="173" t="n">
        <f aca="false">ROUND(I181*H181,2)</f>
        <v>0</v>
      </c>
      <c r="BL181" s="3" t="s">
        <v>201</v>
      </c>
      <c r="BM181" s="172" t="s">
        <v>255</v>
      </c>
    </row>
    <row r="182" s="146" customFormat="true" ht="22.8" hidden="false" customHeight="true" outlineLevel="0" collapsed="false">
      <c r="B182" s="147"/>
      <c r="D182" s="148" t="s">
        <v>73</v>
      </c>
      <c r="E182" s="158" t="s">
        <v>256</v>
      </c>
      <c r="F182" s="158" t="s">
        <v>257</v>
      </c>
      <c r="I182" s="150"/>
      <c r="J182" s="159" t="n">
        <f aca="false">BK182</f>
        <v>0</v>
      </c>
      <c r="L182" s="147"/>
      <c r="M182" s="152"/>
      <c r="N182" s="153"/>
      <c r="O182" s="153"/>
      <c r="P182" s="154" t="n">
        <f aca="false">SUM(P183:P195)</f>
        <v>0</v>
      </c>
      <c r="Q182" s="153"/>
      <c r="R182" s="154" t="n">
        <f aca="false">SUM(R183:R195)</f>
        <v>0.00282</v>
      </c>
      <c r="S182" s="153"/>
      <c r="T182" s="155" t="n">
        <f aca="false">SUM(T183:T195)</f>
        <v>0.0032</v>
      </c>
      <c r="AR182" s="148" t="s">
        <v>129</v>
      </c>
      <c r="AT182" s="156" t="s">
        <v>73</v>
      </c>
      <c r="AU182" s="156" t="s">
        <v>79</v>
      </c>
      <c r="AY182" s="148" t="s">
        <v>120</v>
      </c>
      <c r="BK182" s="157" t="n">
        <f aca="false">SUM(BK183:BK195)</f>
        <v>0</v>
      </c>
    </row>
    <row r="183" s="27" customFormat="true" ht="21.75" hidden="false" customHeight="true" outlineLevel="0" collapsed="false">
      <c r="A183" s="22"/>
      <c r="B183" s="160"/>
      <c r="C183" s="195" t="s">
        <v>258</v>
      </c>
      <c r="D183" s="195" t="s">
        <v>259</v>
      </c>
      <c r="E183" s="196" t="s">
        <v>260</v>
      </c>
      <c r="F183" s="197" t="s">
        <v>261</v>
      </c>
      <c r="G183" s="198" t="s">
        <v>166</v>
      </c>
      <c r="H183" s="199" t="n">
        <v>2</v>
      </c>
      <c r="I183" s="200"/>
      <c r="J183" s="201" t="n">
        <f aca="false">ROUND(I183*H183,2)</f>
        <v>0</v>
      </c>
      <c r="K183" s="202" t="s">
        <v>127</v>
      </c>
      <c r="L183" s="203"/>
      <c r="M183" s="204"/>
      <c r="N183" s="205" t="s">
        <v>40</v>
      </c>
      <c r="O183" s="60"/>
      <c r="P183" s="170" t="n">
        <f aca="false">O183*H183</f>
        <v>0</v>
      </c>
      <c r="Q183" s="170" t="n">
        <v>1E-005</v>
      </c>
      <c r="R183" s="170" t="n">
        <f aca="false">Q183*H183</f>
        <v>2E-005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262</v>
      </c>
      <c r="AT183" s="172" t="s">
        <v>259</v>
      </c>
      <c r="AU183" s="172" t="s">
        <v>129</v>
      </c>
      <c r="AY183" s="3" t="s">
        <v>120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129</v>
      </c>
      <c r="BK183" s="173" t="n">
        <f aca="false">ROUND(I183*H183,2)</f>
        <v>0</v>
      </c>
      <c r="BL183" s="3" t="s">
        <v>201</v>
      </c>
      <c r="BM183" s="172" t="s">
        <v>263</v>
      </c>
    </row>
    <row r="184" s="27" customFormat="true" ht="16.5" hidden="false" customHeight="true" outlineLevel="0" collapsed="false">
      <c r="A184" s="22"/>
      <c r="B184" s="160"/>
      <c r="C184" s="195" t="s">
        <v>264</v>
      </c>
      <c r="D184" s="195" t="s">
        <v>259</v>
      </c>
      <c r="E184" s="196" t="s">
        <v>265</v>
      </c>
      <c r="F184" s="197" t="s">
        <v>266</v>
      </c>
      <c r="G184" s="198" t="s">
        <v>166</v>
      </c>
      <c r="H184" s="199" t="n">
        <v>2</v>
      </c>
      <c r="I184" s="200"/>
      <c r="J184" s="201" t="n">
        <f aca="false">ROUND(I184*H184,2)</f>
        <v>0</v>
      </c>
      <c r="K184" s="202" t="s">
        <v>127</v>
      </c>
      <c r="L184" s="203"/>
      <c r="M184" s="204"/>
      <c r="N184" s="205" t="s">
        <v>40</v>
      </c>
      <c r="O184" s="60"/>
      <c r="P184" s="170" t="n">
        <f aca="false">O184*H184</f>
        <v>0</v>
      </c>
      <c r="Q184" s="170" t="n">
        <v>0.0002</v>
      </c>
      <c r="R184" s="170" t="n">
        <f aca="false">Q184*H184</f>
        <v>0.0004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262</v>
      </c>
      <c r="AT184" s="172" t="s">
        <v>259</v>
      </c>
      <c r="AU184" s="172" t="s">
        <v>129</v>
      </c>
      <c r="AY184" s="3" t="s">
        <v>120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129</v>
      </c>
      <c r="BK184" s="173" t="n">
        <f aca="false">ROUND(I184*H184,2)</f>
        <v>0</v>
      </c>
      <c r="BL184" s="3" t="s">
        <v>201</v>
      </c>
      <c r="BM184" s="172" t="s">
        <v>267</v>
      </c>
    </row>
    <row r="185" s="27" customFormat="true" ht="21.75" hidden="false" customHeight="true" outlineLevel="0" collapsed="false">
      <c r="A185" s="22"/>
      <c r="B185" s="160"/>
      <c r="C185" s="161" t="s">
        <v>268</v>
      </c>
      <c r="D185" s="161" t="s">
        <v>123</v>
      </c>
      <c r="E185" s="162" t="s">
        <v>269</v>
      </c>
      <c r="F185" s="163" t="s">
        <v>270</v>
      </c>
      <c r="G185" s="164" t="s">
        <v>166</v>
      </c>
      <c r="H185" s="165" t="n">
        <v>2</v>
      </c>
      <c r="I185" s="166"/>
      <c r="J185" s="167" t="n">
        <f aca="false">ROUND(I185*H185,2)</f>
        <v>0</v>
      </c>
      <c r="K185" s="193" t="s">
        <v>127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201</v>
      </c>
      <c r="AT185" s="172" t="s">
        <v>123</v>
      </c>
      <c r="AU185" s="172" t="s">
        <v>129</v>
      </c>
      <c r="AY185" s="3" t="s">
        <v>120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129</v>
      </c>
      <c r="BK185" s="173" t="n">
        <f aca="false">ROUND(I185*H185,2)</f>
        <v>0</v>
      </c>
      <c r="BL185" s="3" t="s">
        <v>201</v>
      </c>
      <c r="BM185" s="172" t="s">
        <v>271</v>
      </c>
    </row>
    <row r="186" s="27" customFormat="true" ht="24.15" hidden="false" customHeight="true" outlineLevel="0" collapsed="false">
      <c r="A186" s="22"/>
      <c r="B186" s="160"/>
      <c r="C186" s="161" t="s">
        <v>272</v>
      </c>
      <c r="D186" s="161" t="s">
        <v>123</v>
      </c>
      <c r="E186" s="162" t="s">
        <v>273</v>
      </c>
      <c r="F186" s="163" t="s">
        <v>274</v>
      </c>
      <c r="G186" s="164" t="s">
        <v>166</v>
      </c>
      <c r="H186" s="165" t="n">
        <v>2</v>
      </c>
      <c r="I186" s="166"/>
      <c r="J186" s="167" t="n">
        <f aca="false">ROUND(I186*H186,2)</f>
        <v>0</v>
      </c>
      <c r="K186" s="193" t="s">
        <v>127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201</v>
      </c>
      <c r="AT186" s="172" t="s">
        <v>123</v>
      </c>
      <c r="AU186" s="172" t="s">
        <v>129</v>
      </c>
      <c r="AY186" s="3" t="s">
        <v>120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129</v>
      </c>
      <c r="BK186" s="173" t="n">
        <f aca="false">ROUND(I186*H186,2)</f>
        <v>0</v>
      </c>
      <c r="BL186" s="3" t="s">
        <v>201</v>
      </c>
      <c r="BM186" s="172" t="s">
        <v>275</v>
      </c>
    </row>
    <row r="187" s="27" customFormat="true" ht="24.15" hidden="false" customHeight="true" outlineLevel="0" collapsed="false">
      <c r="A187" s="22"/>
      <c r="B187" s="160"/>
      <c r="C187" s="195" t="s">
        <v>276</v>
      </c>
      <c r="D187" s="195" t="s">
        <v>259</v>
      </c>
      <c r="E187" s="196" t="s">
        <v>277</v>
      </c>
      <c r="F187" s="197" t="s">
        <v>278</v>
      </c>
      <c r="G187" s="198" t="s">
        <v>166</v>
      </c>
      <c r="H187" s="199" t="n">
        <v>2</v>
      </c>
      <c r="I187" s="200"/>
      <c r="J187" s="201" t="n">
        <f aca="false">ROUND(I187*H187,2)</f>
        <v>0</v>
      </c>
      <c r="K187" s="197"/>
      <c r="L187" s="203"/>
      <c r="M187" s="204"/>
      <c r="N187" s="205" t="s">
        <v>40</v>
      </c>
      <c r="O187" s="60"/>
      <c r="P187" s="170" t="n">
        <f aca="false">O187*H187</f>
        <v>0</v>
      </c>
      <c r="Q187" s="170" t="n">
        <v>0.0008</v>
      </c>
      <c r="R187" s="170" t="n">
        <f aca="false">Q187*H187</f>
        <v>0.0016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262</v>
      </c>
      <c r="AT187" s="172" t="s">
        <v>259</v>
      </c>
      <c r="AU187" s="172" t="s">
        <v>129</v>
      </c>
      <c r="AY187" s="3" t="s">
        <v>120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129</v>
      </c>
      <c r="BK187" s="173" t="n">
        <f aca="false">ROUND(I187*H187,2)</f>
        <v>0</v>
      </c>
      <c r="BL187" s="3" t="s">
        <v>201</v>
      </c>
      <c r="BM187" s="172" t="s">
        <v>279</v>
      </c>
    </row>
    <row r="188" s="27" customFormat="true" ht="33" hidden="false" customHeight="true" outlineLevel="0" collapsed="false">
      <c r="A188" s="22"/>
      <c r="B188" s="160"/>
      <c r="C188" s="195" t="s">
        <v>262</v>
      </c>
      <c r="D188" s="195" t="s">
        <v>259</v>
      </c>
      <c r="E188" s="196" t="s">
        <v>280</v>
      </c>
      <c r="F188" s="197" t="s">
        <v>281</v>
      </c>
      <c r="G188" s="198" t="s">
        <v>166</v>
      </c>
      <c r="H188" s="199" t="n">
        <v>1</v>
      </c>
      <c r="I188" s="200"/>
      <c r="J188" s="201" t="n">
        <f aca="false">ROUND(I188*H188,2)</f>
        <v>0</v>
      </c>
      <c r="K188" s="197"/>
      <c r="L188" s="203"/>
      <c r="M188" s="204"/>
      <c r="N188" s="205" t="s">
        <v>40</v>
      </c>
      <c r="O188" s="60"/>
      <c r="P188" s="170" t="n">
        <f aca="false">O188*H188</f>
        <v>0</v>
      </c>
      <c r="Q188" s="170" t="n">
        <v>0.0008</v>
      </c>
      <c r="R188" s="170" t="n">
        <f aca="false">Q188*H188</f>
        <v>0.0008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262</v>
      </c>
      <c r="AT188" s="172" t="s">
        <v>259</v>
      </c>
      <c r="AU188" s="172" t="s">
        <v>129</v>
      </c>
      <c r="AY188" s="3" t="s">
        <v>120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129</v>
      </c>
      <c r="BK188" s="173" t="n">
        <f aca="false">ROUND(I188*H188,2)</f>
        <v>0</v>
      </c>
      <c r="BL188" s="3" t="s">
        <v>201</v>
      </c>
      <c r="BM188" s="172" t="s">
        <v>282</v>
      </c>
    </row>
    <row r="189" s="27" customFormat="true" ht="37.8" hidden="false" customHeight="true" outlineLevel="0" collapsed="false">
      <c r="A189" s="22"/>
      <c r="B189" s="160"/>
      <c r="C189" s="161" t="s">
        <v>283</v>
      </c>
      <c r="D189" s="161" t="s">
        <v>123</v>
      </c>
      <c r="E189" s="162" t="s">
        <v>284</v>
      </c>
      <c r="F189" s="163" t="s">
        <v>285</v>
      </c>
      <c r="G189" s="164" t="s">
        <v>166</v>
      </c>
      <c r="H189" s="165" t="n">
        <v>4</v>
      </c>
      <c r="I189" s="166"/>
      <c r="J189" s="167" t="n">
        <f aca="false">ROUND(I189*H189,2)</f>
        <v>0</v>
      </c>
      <c r="K189" s="193" t="s">
        <v>127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0.0008</v>
      </c>
      <c r="T189" s="171" t="n">
        <f aca="false">S189*H189</f>
        <v>0.0032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201</v>
      </c>
      <c r="AT189" s="172" t="s">
        <v>123</v>
      </c>
      <c r="AU189" s="172" t="s">
        <v>129</v>
      </c>
      <c r="AY189" s="3" t="s">
        <v>120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129</v>
      </c>
      <c r="BK189" s="173" t="n">
        <f aca="false">ROUND(I189*H189,2)</f>
        <v>0</v>
      </c>
      <c r="BL189" s="3" t="s">
        <v>201</v>
      </c>
      <c r="BM189" s="172" t="s">
        <v>286</v>
      </c>
    </row>
    <row r="190" s="27" customFormat="true" ht="24.15" hidden="false" customHeight="true" outlineLevel="0" collapsed="false">
      <c r="A190" s="22"/>
      <c r="B190" s="160"/>
      <c r="C190" s="161" t="s">
        <v>287</v>
      </c>
      <c r="D190" s="161" t="s">
        <v>123</v>
      </c>
      <c r="E190" s="162" t="s">
        <v>288</v>
      </c>
      <c r="F190" s="163" t="s">
        <v>289</v>
      </c>
      <c r="G190" s="164" t="s">
        <v>166</v>
      </c>
      <c r="H190" s="165" t="n">
        <v>1</v>
      </c>
      <c r="I190" s="166"/>
      <c r="J190" s="167" t="n">
        <f aca="false">ROUND(I190*H190,2)</f>
        <v>0</v>
      </c>
      <c r="K190" s="193" t="s">
        <v>127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201</v>
      </c>
      <c r="AT190" s="172" t="s">
        <v>123</v>
      </c>
      <c r="AU190" s="172" t="s">
        <v>129</v>
      </c>
      <c r="AY190" s="3" t="s">
        <v>120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129</v>
      </c>
      <c r="BK190" s="173" t="n">
        <f aca="false">ROUND(I190*H190,2)</f>
        <v>0</v>
      </c>
      <c r="BL190" s="3" t="s">
        <v>201</v>
      </c>
      <c r="BM190" s="172" t="s">
        <v>290</v>
      </c>
    </row>
    <row r="191" s="27" customFormat="true" ht="21.75" hidden="false" customHeight="true" outlineLevel="0" collapsed="false">
      <c r="A191" s="22"/>
      <c r="B191" s="160"/>
      <c r="C191" s="161" t="s">
        <v>291</v>
      </c>
      <c r="D191" s="161" t="s">
        <v>123</v>
      </c>
      <c r="E191" s="162" t="s">
        <v>292</v>
      </c>
      <c r="F191" s="163" t="s">
        <v>293</v>
      </c>
      <c r="G191" s="164" t="s">
        <v>166</v>
      </c>
      <c r="H191" s="165" t="n">
        <v>1</v>
      </c>
      <c r="I191" s="166"/>
      <c r="J191" s="167" t="n">
        <f aca="false">ROUND(I191*H191,2)</f>
        <v>0</v>
      </c>
      <c r="K191" s="193" t="s">
        <v>127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201</v>
      </c>
      <c r="AT191" s="172" t="s">
        <v>123</v>
      </c>
      <c r="AU191" s="172" t="s">
        <v>129</v>
      </c>
      <c r="AY191" s="3" t="s">
        <v>120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129</v>
      </c>
      <c r="BK191" s="173" t="n">
        <f aca="false">ROUND(I191*H191,2)</f>
        <v>0</v>
      </c>
      <c r="BL191" s="3" t="s">
        <v>201</v>
      </c>
      <c r="BM191" s="172" t="s">
        <v>294</v>
      </c>
    </row>
    <row r="192" s="27" customFormat="true" ht="24.15" hidden="false" customHeight="true" outlineLevel="0" collapsed="false">
      <c r="A192" s="22"/>
      <c r="B192" s="160"/>
      <c r="C192" s="161" t="s">
        <v>295</v>
      </c>
      <c r="D192" s="161" t="s">
        <v>123</v>
      </c>
      <c r="E192" s="162" t="s">
        <v>296</v>
      </c>
      <c r="F192" s="163" t="s">
        <v>297</v>
      </c>
      <c r="G192" s="164" t="s">
        <v>144</v>
      </c>
      <c r="H192" s="165" t="n">
        <v>1</v>
      </c>
      <c r="I192" s="166"/>
      <c r="J192" s="167" t="n">
        <f aca="false">ROUND(I192*H192,2)</f>
        <v>0</v>
      </c>
      <c r="K192" s="163"/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201</v>
      </c>
      <c r="AT192" s="172" t="s">
        <v>123</v>
      </c>
      <c r="AU192" s="172" t="s">
        <v>129</v>
      </c>
      <c r="AY192" s="3" t="s">
        <v>120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129</v>
      </c>
      <c r="BK192" s="173" t="n">
        <f aca="false">ROUND(I192*H192,2)</f>
        <v>0</v>
      </c>
      <c r="BL192" s="3" t="s">
        <v>201</v>
      </c>
      <c r="BM192" s="172" t="s">
        <v>298</v>
      </c>
    </row>
    <row r="193" s="27" customFormat="true" ht="16.5" hidden="false" customHeight="true" outlineLevel="0" collapsed="false">
      <c r="A193" s="22"/>
      <c r="B193" s="160"/>
      <c r="C193" s="161" t="s">
        <v>299</v>
      </c>
      <c r="D193" s="161" t="s">
        <v>123</v>
      </c>
      <c r="E193" s="162" t="s">
        <v>300</v>
      </c>
      <c r="F193" s="163" t="s">
        <v>301</v>
      </c>
      <c r="G193" s="164" t="s">
        <v>166</v>
      </c>
      <c r="H193" s="165" t="n">
        <v>1</v>
      </c>
      <c r="I193" s="166"/>
      <c r="J193" s="167" t="n">
        <f aca="false">ROUND(I193*H193,2)</f>
        <v>0</v>
      </c>
      <c r="K193" s="163"/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201</v>
      </c>
      <c r="AT193" s="172" t="s">
        <v>123</v>
      </c>
      <c r="AU193" s="172" t="s">
        <v>129</v>
      </c>
      <c r="AY193" s="3" t="s">
        <v>120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129</v>
      </c>
      <c r="BK193" s="173" t="n">
        <f aca="false">ROUND(I193*H193,2)</f>
        <v>0</v>
      </c>
      <c r="BL193" s="3" t="s">
        <v>201</v>
      </c>
      <c r="BM193" s="172" t="s">
        <v>302</v>
      </c>
    </row>
    <row r="194" s="27" customFormat="true" ht="16.5" hidden="false" customHeight="true" outlineLevel="0" collapsed="false">
      <c r="A194" s="22"/>
      <c r="B194" s="160"/>
      <c r="C194" s="161" t="s">
        <v>303</v>
      </c>
      <c r="D194" s="161" t="s">
        <v>123</v>
      </c>
      <c r="E194" s="162" t="s">
        <v>304</v>
      </c>
      <c r="F194" s="163" t="s">
        <v>305</v>
      </c>
      <c r="G194" s="164" t="s">
        <v>166</v>
      </c>
      <c r="H194" s="165" t="n">
        <v>1</v>
      </c>
      <c r="I194" s="166"/>
      <c r="J194" s="167" t="n">
        <f aca="false">ROUND(I194*H194,2)</f>
        <v>0</v>
      </c>
      <c r="K194" s="163"/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201</v>
      </c>
      <c r="AT194" s="172" t="s">
        <v>123</v>
      </c>
      <c r="AU194" s="172" t="s">
        <v>129</v>
      </c>
      <c r="AY194" s="3" t="s">
        <v>120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129</v>
      </c>
      <c r="BK194" s="173" t="n">
        <f aca="false">ROUND(I194*H194,2)</f>
        <v>0</v>
      </c>
      <c r="BL194" s="3" t="s">
        <v>201</v>
      </c>
      <c r="BM194" s="172" t="s">
        <v>306</v>
      </c>
    </row>
    <row r="195" s="27" customFormat="true" ht="24.15" hidden="false" customHeight="true" outlineLevel="0" collapsed="false">
      <c r="A195" s="22"/>
      <c r="B195" s="160"/>
      <c r="C195" s="161" t="s">
        <v>307</v>
      </c>
      <c r="D195" s="161" t="s">
        <v>123</v>
      </c>
      <c r="E195" s="162" t="s">
        <v>308</v>
      </c>
      <c r="F195" s="163" t="s">
        <v>309</v>
      </c>
      <c r="G195" s="164" t="s">
        <v>222</v>
      </c>
      <c r="H195" s="194"/>
      <c r="I195" s="166"/>
      <c r="J195" s="167" t="n">
        <f aca="false">ROUND(I195*H195,2)</f>
        <v>0</v>
      </c>
      <c r="K195" s="193" t="s">
        <v>127</v>
      </c>
      <c r="L195" s="23"/>
      <c r="M195" s="168"/>
      <c r="N195" s="169" t="s">
        <v>40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201</v>
      </c>
      <c r="AT195" s="172" t="s">
        <v>123</v>
      </c>
      <c r="AU195" s="172" t="s">
        <v>129</v>
      </c>
      <c r="AY195" s="3" t="s">
        <v>120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129</v>
      </c>
      <c r="BK195" s="173" t="n">
        <f aca="false">ROUND(I195*H195,2)</f>
        <v>0</v>
      </c>
      <c r="BL195" s="3" t="s">
        <v>201</v>
      </c>
      <c r="BM195" s="172" t="s">
        <v>310</v>
      </c>
    </row>
    <row r="196" s="146" customFormat="true" ht="22.8" hidden="false" customHeight="true" outlineLevel="0" collapsed="false">
      <c r="B196" s="147"/>
      <c r="D196" s="148" t="s">
        <v>73</v>
      </c>
      <c r="E196" s="158" t="s">
        <v>311</v>
      </c>
      <c r="F196" s="158" t="s">
        <v>312</v>
      </c>
      <c r="I196" s="150"/>
      <c r="J196" s="159" t="n">
        <f aca="false">BK196</f>
        <v>0</v>
      </c>
      <c r="L196" s="147"/>
      <c r="M196" s="152"/>
      <c r="N196" s="153"/>
      <c r="O196" s="153"/>
      <c r="P196" s="154" t="n">
        <f aca="false">SUM(P197:P206)</f>
        <v>0</v>
      </c>
      <c r="Q196" s="153"/>
      <c r="R196" s="154" t="n">
        <f aca="false">SUM(R197:R206)</f>
        <v>0.032</v>
      </c>
      <c r="S196" s="153"/>
      <c r="T196" s="155" t="n">
        <f aca="false">SUM(T197:T206)</f>
        <v>0</v>
      </c>
      <c r="AR196" s="148" t="s">
        <v>129</v>
      </c>
      <c r="AT196" s="156" t="s">
        <v>73</v>
      </c>
      <c r="AU196" s="156" t="s">
        <v>79</v>
      </c>
      <c r="AY196" s="148" t="s">
        <v>120</v>
      </c>
      <c r="BK196" s="157" t="n">
        <f aca="false">SUM(BK197:BK206)</f>
        <v>0</v>
      </c>
    </row>
    <row r="197" s="27" customFormat="true" ht="37.8" hidden="false" customHeight="true" outlineLevel="0" collapsed="false">
      <c r="A197" s="22"/>
      <c r="B197" s="160"/>
      <c r="C197" s="195" t="s">
        <v>313</v>
      </c>
      <c r="D197" s="195" t="s">
        <v>259</v>
      </c>
      <c r="E197" s="196" t="s">
        <v>314</v>
      </c>
      <c r="F197" s="197" t="s">
        <v>315</v>
      </c>
      <c r="G197" s="198" t="s">
        <v>166</v>
      </c>
      <c r="H197" s="199" t="n">
        <v>1</v>
      </c>
      <c r="I197" s="200"/>
      <c r="J197" s="201" t="n">
        <f aca="false">ROUND(I197*H197,2)</f>
        <v>0</v>
      </c>
      <c r="K197" s="197"/>
      <c r="L197" s="203"/>
      <c r="M197" s="204"/>
      <c r="N197" s="205" t="s">
        <v>40</v>
      </c>
      <c r="O197" s="60"/>
      <c r="P197" s="170" t="n">
        <f aca="false">O197*H197</f>
        <v>0</v>
      </c>
      <c r="Q197" s="170" t="n">
        <v>0.016</v>
      </c>
      <c r="R197" s="170" t="n">
        <f aca="false">Q197*H197</f>
        <v>0.016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262</v>
      </c>
      <c r="AT197" s="172" t="s">
        <v>259</v>
      </c>
      <c r="AU197" s="172" t="s">
        <v>129</v>
      </c>
      <c r="AY197" s="3" t="s">
        <v>120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129</v>
      </c>
      <c r="BK197" s="173" t="n">
        <f aca="false">ROUND(I197*H197,2)</f>
        <v>0</v>
      </c>
      <c r="BL197" s="3" t="s">
        <v>201</v>
      </c>
      <c r="BM197" s="172" t="s">
        <v>316</v>
      </c>
    </row>
    <row r="198" s="174" customFormat="true" ht="12.8" hidden="false" customHeight="false" outlineLevel="0" collapsed="false">
      <c r="B198" s="175"/>
      <c r="D198" s="176" t="s">
        <v>131</v>
      </c>
      <c r="E198" s="177"/>
      <c r="F198" s="178" t="s">
        <v>79</v>
      </c>
      <c r="H198" s="179" t="n">
        <v>1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131</v>
      </c>
      <c r="AU198" s="177" t="s">
        <v>129</v>
      </c>
      <c r="AV198" s="174" t="s">
        <v>129</v>
      </c>
      <c r="AW198" s="174" t="s">
        <v>31</v>
      </c>
      <c r="AX198" s="174" t="s">
        <v>79</v>
      </c>
      <c r="AY198" s="177" t="s">
        <v>120</v>
      </c>
    </row>
    <row r="199" s="27" customFormat="true" ht="37.8" hidden="false" customHeight="true" outlineLevel="0" collapsed="false">
      <c r="A199" s="22"/>
      <c r="B199" s="160"/>
      <c r="C199" s="195" t="s">
        <v>317</v>
      </c>
      <c r="D199" s="195" t="s">
        <v>259</v>
      </c>
      <c r="E199" s="196" t="s">
        <v>318</v>
      </c>
      <c r="F199" s="197" t="s">
        <v>319</v>
      </c>
      <c r="G199" s="198" t="s">
        <v>166</v>
      </c>
      <c r="H199" s="199" t="n">
        <v>1</v>
      </c>
      <c r="I199" s="200"/>
      <c r="J199" s="201" t="n">
        <f aca="false">ROUND(I199*H199,2)</f>
        <v>0</v>
      </c>
      <c r="K199" s="197"/>
      <c r="L199" s="203"/>
      <c r="M199" s="204"/>
      <c r="N199" s="205" t="s">
        <v>40</v>
      </c>
      <c r="O199" s="60"/>
      <c r="P199" s="170" t="n">
        <f aca="false">O199*H199</f>
        <v>0</v>
      </c>
      <c r="Q199" s="170" t="n">
        <v>0.016</v>
      </c>
      <c r="R199" s="170" t="n">
        <f aca="false">Q199*H199</f>
        <v>0.016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262</v>
      </c>
      <c r="AT199" s="172" t="s">
        <v>259</v>
      </c>
      <c r="AU199" s="172" t="s">
        <v>129</v>
      </c>
      <c r="AY199" s="3" t="s">
        <v>120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129</v>
      </c>
      <c r="BK199" s="173" t="n">
        <f aca="false">ROUND(I199*H199,2)</f>
        <v>0</v>
      </c>
      <c r="BL199" s="3" t="s">
        <v>201</v>
      </c>
      <c r="BM199" s="172" t="s">
        <v>320</v>
      </c>
    </row>
    <row r="200" s="174" customFormat="true" ht="12.8" hidden="false" customHeight="false" outlineLevel="0" collapsed="false">
      <c r="B200" s="175"/>
      <c r="D200" s="176" t="s">
        <v>131</v>
      </c>
      <c r="E200" s="177"/>
      <c r="F200" s="178" t="s">
        <v>79</v>
      </c>
      <c r="H200" s="179" t="n">
        <v>1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131</v>
      </c>
      <c r="AU200" s="177" t="s">
        <v>129</v>
      </c>
      <c r="AV200" s="174" t="s">
        <v>129</v>
      </c>
      <c r="AW200" s="174" t="s">
        <v>31</v>
      </c>
      <c r="AX200" s="174" t="s">
        <v>79</v>
      </c>
      <c r="AY200" s="177" t="s">
        <v>120</v>
      </c>
    </row>
    <row r="201" s="27" customFormat="true" ht="24.15" hidden="false" customHeight="true" outlineLevel="0" collapsed="false">
      <c r="A201" s="22"/>
      <c r="B201" s="160"/>
      <c r="C201" s="161" t="s">
        <v>321</v>
      </c>
      <c r="D201" s="161" t="s">
        <v>123</v>
      </c>
      <c r="E201" s="162" t="s">
        <v>322</v>
      </c>
      <c r="F201" s="163" t="s">
        <v>323</v>
      </c>
      <c r="G201" s="164" t="s">
        <v>144</v>
      </c>
      <c r="H201" s="165" t="n">
        <v>4</v>
      </c>
      <c r="I201" s="166"/>
      <c r="J201" s="167" t="n">
        <f aca="false">ROUND(I201*H201,2)</f>
        <v>0</v>
      </c>
      <c r="K201" s="163"/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201</v>
      </c>
      <c r="AT201" s="172" t="s">
        <v>123</v>
      </c>
      <c r="AU201" s="172" t="s">
        <v>129</v>
      </c>
      <c r="AY201" s="3" t="s">
        <v>120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129</v>
      </c>
      <c r="BK201" s="173" t="n">
        <f aca="false">ROUND(I201*H201,2)</f>
        <v>0</v>
      </c>
      <c r="BL201" s="3" t="s">
        <v>201</v>
      </c>
      <c r="BM201" s="172" t="s">
        <v>324</v>
      </c>
    </row>
    <row r="202" s="27" customFormat="true" ht="16.5" hidden="false" customHeight="true" outlineLevel="0" collapsed="false">
      <c r="A202" s="22"/>
      <c r="B202" s="160"/>
      <c r="C202" s="161" t="s">
        <v>325</v>
      </c>
      <c r="D202" s="161" t="s">
        <v>123</v>
      </c>
      <c r="E202" s="162" t="s">
        <v>326</v>
      </c>
      <c r="F202" s="163" t="s">
        <v>327</v>
      </c>
      <c r="G202" s="164" t="s">
        <v>144</v>
      </c>
      <c r="H202" s="165" t="n">
        <v>2</v>
      </c>
      <c r="I202" s="166"/>
      <c r="J202" s="167" t="n">
        <f aca="false">ROUND(I202*H202,2)</f>
        <v>0</v>
      </c>
      <c r="K202" s="163"/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201</v>
      </c>
      <c r="AT202" s="172" t="s">
        <v>123</v>
      </c>
      <c r="AU202" s="172" t="s">
        <v>129</v>
      </c>
      <c r="AY202" s="3" t="s">
        <v>120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129</v>
      </c>
      <c r="BK202" s="173" t="n">
        <f aca="false">ROUND(I202*H202,2)</f>
        <v>0</v>
      </c>
      <c r="BL202" s="3" t="s">
        <v>201</v>
      </c>
      <c r="BM202" s="172" t="s">
        <v>328</v>
      </c>
    </row>
    <row r="203" s="27" customFormat="true" ht="24.15" hidden="false" customHeight="true" outlineLevel="0" collapsed="false">
      <c r="A203" s="22"/>
      <c r="B203" s="160"/>
      <c r="C203" s="161" t="s">
        <v>329</v>
      </c>
      <c r="D203" s="161" t="s">
        <v>123</v>
      </c>
      <c r="E203" s="162" t="s">
        <v>330</v>
      </c>
      <c r="F203" s="163" t="s">
        <v>331</v>
      </c>
      <c r="G203" s="164" t="s">
        <v>166</v>
      </c>
      <c r="H203" s="165" t="n">
        <v>1</v>
      </c>
      <c r="I203" s="166"/>
      <c r="J203" s="167" t="n">
        <f aca="false">ROUND(I203*H203,2)</f>
        <v>0</v>
      </c>
      <c r="K203" s="163"/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201</v>
      </c>
      <c r="AT203" s="172" t="s">
        <v>123</v>
      </c>
      <c r="AU203" s="172" t="s">
        <v>129</v>
      </c>
      <c r="AY203" s="3" t="s">
        <v>120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129</v>
      </c>
      <c r="BK203" s="173" t="n">
        <f aca="false">ROUND(I203*H203,2)</f>
        <v>0</v>
      </c>
      <c r="BL203" s="3" t="s">
        <v>201</v>
      </c>
      <c r="BM203" s="172" t="s">
        <v>332</v>
      </c>
    </row>
    <row r="204" s="27" customFormat="true" ht="16.5" hidden="false" customHeight="true" outlineLevel="0" collapsed="false">
      <c r="A204" s="22"/>
      <c r="B204" s="160"/>
      <c r="C204" s="161" t="s">
        <v>333</v>
      </c>
      <c r="D204" s="161" t="s">
        <v>123</v>
      </c>
      <c r="E204" s="162" t="s">
        <v>334</v>
      </c>
      <c r="F204" s="163" t="s">
        <v>335</v>
      </c>
      <c r="G204" s="164" t="s">
        <v>144</v>
      </c>
      <c r="H204" s="165" t="n">
        <v>1</v>
      </c>
      <c r="I204" s="166"/>
      <c r="J204" s="167" t="n">
        <f aca="false">ROUND(I204*H204,2)</f>
        <v>0</v>
      </c>
      <c r="K204" s="163"/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201</v>
      </c>
      <c r="AT204" s="172" t="s">
        <v>123</v>
      </c>
      <c r="AU204" s="172" t="s">
        <v>129</v>
      </c>
      <c r="AY204" s="3" t="s">
        <v>120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129</v>
      </c>
      <c r="BK204" s="173" t="n">
        <f aca="false">ROUND(I204*H204,2)</f>
        <v>0</v>
      </c>
      <c r="BL204" s="3" t="s">
        <v>201</v>
      </c>
      <c r="BM204" s="172" t="s">
        <v>336</v>
      </c>
    </row>
    <row r="205" s="27" customFormat="true" ht="16.5" hidden="false" customHeight="true" outlineLevel="0" collapsed="false">
      <c r="A205" s="22"/>
      <c r="B205" s="160"/>
      <c r="C205" s="161" t="s">
        <v>337</v>
      </c>
      <c r="D205" s="161" t="s">
        <v>123</v>
      </c>
      <c r="E205" s="162" t="s">
        <v>338</v>
      </c>
      <c r="F205" s="163" t="s">
        <v>339</v>
      </c>
      <c r="G205" s="164" t="s">
        <v>144</v>
      </c>
      <c r="H205" s="165" t="n">
        <v>1</v>
      </c>
      <c r="I205" s="166"/>
      <c r="J205" s="167" t="n">
        <f aca="false">ROUND(I205*H205,2)</f>
        <v>0</v>
      </c>
      <c r="K205" s="163"/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201</v>
      </c>
      <c r="AT205" s="172" t="s">
        <v>123</v>
      </c>
      <c r="AU205" s="172" t="s">
        <v>129</v>
      </c>
      <c r="AY205" s="3" t="s">
        <v>120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129</v>
      </c>
      <c r="BK205" s="173" t="n">
        <f aca="false">ROUND(I205*H205,2)</f>
        <v>0</v>
      </c>
      <c r="BL205" s="3" t="s">
        <v>201</v>
      </c>
      <c r="BM205" s="172" t="s">
        <v>340</v>
      </c>
    </row>
    <row r="206" s="27" customFormat="true" ht="24.15" hidden="false" customHeight="true" outlineLevel="0" collapsed="false">
      <c r="A206" s="22"/>
      <c r="B206" s="160"/>
      <c r="C206" s="161" t="s">
        <v>341</v>
      </c>
      <c r="D206" s="161" t="s">
        <v>123</v>
      </c>
      <c r="E206" s="162" t="s">
        <v>342</v>
      </c>
      <c r="F206" s="163" t="s">
        <v>343</v>
      </c>
      <c r="G206" s="164" t="s">
        <v>222</v>
      </c>
      <c r="H206" s="194"/>
      <c r="I206" s="166"/>
      <c r="J206" s="167" t="n">
        <f aca="false">ROUND(I206*H206,2)</f>
        <v>0</v>
      </c>
      <c r="K206" s="193" t="s">
        <v>127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201</v>
      </c>
      <c r="AT206" s="172" t="s">
        <v>123</v>
      </c>
      <c r="AU206" s="172" t="s">
        <v>129</v>
      </c>
      <c r="AY206" s="3" t="s">
        <v>120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129</v>
      </c>
      <c r="BK206" s="173" t="n">
        <f aca="false">ROUND(I206*H206,2)</f>
        <v>0</v>
      </c>
      <c r="BL206" s="3" t="s">
        <v>201</v>
      </c>
      <c r="BM206" s="172" t="s">
        <v>344</v>
      </c>
    </row>
    <row r="207" s="146" customFormat="true" ht="22.8" hidden="false" customHeight="true" outlineLevel="0" collapsed="false">
      <c r="B207" s="147"/>
      <c r="D207" s="148" t="s">
        <v>73</v>
      </c>
      <c r="E207" s="158" t="s">
        <v>345</v>
      </c>
      <c r="F207" s="158" t="s">
        <v>346</v>
      </c>
      <c r="I207" s="150"/>
      <c r="J207" s="159" t="n">
        <f aca="false">BK207</f>
        <v>0</v>
      </c>
      <c r="L207" s="147"/>
      <c r="M207" s="152"/>
      <c r="N207" s="153"/>
      <c r="O207" s="153"/>
      <c r="P207" s="154" t="n">
        <f aca="false">SUM(P208:P210)</f>
        <v>0</v>
      </c>
      <c r="Q207" s="153"/>
      <c r="R207" s="154" t="n">
        <f aca="false">SUM(R208:R210)</f>
        <v>0.0018</v>
      </c>
      <c r="S207" s="153"/>
      <c r="T207" s="155" t="n">
        <f aca="false">SUM(T208:T210)</f>
        <v>0</v>
      </c>
      <c r="AR207" s="148" t="s">
        <v>129</v>
      </c>
      <c r="AT207" s="156" t="s">
        <v>73</v>
      </c>
      <c r="AU207" s="156" t="s">
        <v>79</v>
      </c>
      <c r="AY207" s="148" t="s">
        <v>120</v>
      </c>
      <c r="BK207" s="157" t="n">
        <f aca="false">SUM(BK208:BK210)</f>
        <v>0</v>
      </c>
    </row>
    <row r="208" s="27" customFormat="true" ht="24.15" hidden="false" customHeight="true" outlineLevel="0" collapsed="false">
      <c r="A208" s="22"/>
      <c r="B208" s="160"/>
      <c r="C208" s="161" t="s">
        <v>347</v>
      </c>
      <c r="D208" s="161" t="s">
        <v>123</v>
      </c>
      <c r="E208" s="162" t="s">
        <v>348</v>
      </c>
      <c r="F208" s="163" t="s">
        <v>349</v>
      </c>
      <c r="G208" s="164" t="s">
        <v>126</v>
      </c>
      <c r="H208" s="165" t="n">
        <v>36</v>
      </c>
      <c r="I208" s="166"/>
      <c r="J208" s="167" t="n">
        <f aca="false">ROUND(I208*H208,2)</f>
        <v>0</v>
      </c>
      <c r="K208" s="193" t="s">
        <v>127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5E-005</v>
      </c>
      <c r="R208" s="170" t="n">
        <f aca="false">Q208*H208</f>
        <v>0.0018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201</v>
      </c>
      <c r="AT208" s="172" t="s">
        <v>123</v>
      </c>
      <c r="AU208" s="172" t="s">
        <v>129</v>
      </c>
      <c r="AY208" s="3" t="s">
        <v>120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129</v>
      </c>
      <c r="BK208" s="173" t="n">
        <f aca="false">ROUND(I208*H208,2)</f>
        <v>0</v>
      </c>
      <c r="BL208" s="3" t="s">
        <v>201</v>
      </c>
      <c r="BM208" s="172" t="s">
        <v>350</v>
      </c>
    </row>
    <row r="209" s="174" customFormat="true" ht="12.8" hidden="false" customHeight="false" outlineLevel="0" collapsed="false">
      <c r="B209" s="175"/>
      <c r="D209" s="176" t="s">
        <v>131</v>
      </c>
      <c r="E209" s="177"/>
      <c r="F209" s="178" t="s">
        <v>351</v>
      </c>
      <c r="H209" s="179" t="n">
        <v>36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131</v>
      </c>
      <c r="AU209" s="177" t="s">
        <v>129</v>
      </c>
      <c r="AV209" s="174" t="s">
        <v>129</v>
      </c>
      <c r="AW209" s="174" t="s">
        <v>31</v>
      </c>
      <c r="AX209" s="174" t="s">
        <v>79</v>
      </c>
      <c r="AY209" s="177" t="s">
        <v>120</v>
      </c>
    </row>
    <row r="210" s="27" customFormat="true" ht="24.15" hidden="false" customHeight="true" outlineLevel="0" collapsed="false">
      <c r="A210" s="22"/>
      <c r="B210" s="160"/>
      <c r="C210" s="161" t="s">
        <v>352</v>
      </c>
      <c r="D210" s="161" t="s">
        <v>123</v>
      </c>
      <c r="E210" s="162" t="s">
        <v>353</v>
      </c>
      <c r="F210" s="163" t="s">
        <v>354</v>
      </c>
      <c r="G210" s="164" t="s">
        <v>222</v>
      </c>
      <c r="H210" s="194"/>
      <c r="I210" s="166"/>
      <c r="J210" s="167" t="n">
        <f aca="false">ROUND(I210*H210,2)</f>
        <v>0</v>
      </c>
      <c r="K210" s="193" t="s">
        <v>127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201</v>
      </c>
      <c r="AT210" s="172" t="s">
        <v>123</v>
      </c>
      <c r="AU210" s="172" t="s">
        <v>129</v>
      </c>
      <c r="AY210" s="3" t="s">
        <v>120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129</v>
      </c>
      <c r="BK210" s="173" t="n">
        <f aca="false">ROUND(I210*H210,2)</f>
        <v>0</v>
      </c>
      <c r="BL210" s="3" t="s">
        <v>201</v>
      </c>
      <c r="BM210" s="172" t="s">
        <v>355</v>
      </c>
    </row>
    <row r="211" s="146" customFormat="true" ht="22.8" hidden="false" customHeight="true" outlineLevel="0" collapsed="false">
      <c r="B211" s="147"/>
      <c r="D211" s="148" t="s">
        <v>73</v>
      </c>
      <c r="E211" s="158" t="s">
        <v>356</v>
      </c>
      <c r="F211" s="158" t="s">
        <v>357</v>
      </c>
      <c r="I211" s="150"/>
      <c r="J211" s="159" t="n">
        <f aca="false">BK211</f>
        <v>0</v>
      </c>
      <c r="L211" s="147"/>
      <c r="M211" s="152"/>
      <c r="N211" s="153"/>
      <c r="O211" s="153"/>
      <c r="P211" s="154" t="n">
        <f aca="false">SUM(P212:P216)</f>
        <v>0</v>
      </c>
      <c r="Q211" s="153"/>
      <c r="R211" s="154" t="n">
        <f aca="false">SUM(R212:R216)</f>
        <v>0.001617</v>
      </c>
      <c r="S211" s="153"/>
      <c r="T211" s="155" t="n">
        <f aca="false">SUM(T212:T216)</f>
        <v>0</v>
      </c>
      <c r="AR211" s="148" t="s">
        <v>129</v>
      </c>
      <c r="AT211" s="156" t="s">
        <v>73</v>
      </c>
      <c r="AU211" s="156" t="s">
        <v>79</v>
      </c>
      <c r="AY211" s="148" t="s">
        <v>120</v>
      </c>
      <c r="BK211" s="157" t="n">
        <f aca="false">SUM(BK212:BK216)</f>
        <v>0</v>
      </c>
    </row>
    <row r="212" s="27" customFormat="true" ht="24.15" hidden="false" customHeight="true" outlineLevel="0" collapsed="false">
      <c r="A212" s="22"/>
      <c r="B212" s="160"/>
      <c r="C212" s="161" t="s">
        <v>358</v>
      </c>
      <c r="D212" s="161" t="s">
        <v>123</v>
      </c>
      <c r="E212" s="162" t="s">
        <v>359</v>
      </c>
      <c r="F212" s="163" t="s">
        <v>360</v>
      </c>
      <c r="G212" s="164" t="s">
        <v>126</v>
      </c>
      <c r="H212" s="165" t="n">
        <v>3.675</v>
      </c>
      <c r="I212" s="166"/>
      <c r="J212" s="167" t="n">
        <f aca="false">ROUND(I212*H212,2)</f>
        <v>0</v>
      </c>
      <c r="K212" s="193" t="s">
        <v>127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6E-005</v>
      </c>
      <c r="R212" s="170" t="n">
        <f aca="false">Q212*H212</f>
        <v>0.0002205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201</v>
      </c>
      <c r="AT212" s="172" t="s">
        <v>123</v>
      </c>
      <c r="AU212" s="172" t="s">
        <v>129</v>
      </c>
      <c r="AY212" s="3" t="s">
        <v>120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129</v>
      </c>
      <c r="BK212" s="173" t="n">
        <f aca="false">ROUND(I212*H212,2)</f>
        <v>0</v>
      </c>
      <c r="BL212" s="3" t="s">
        <v>201</v>
      </c>
      <c r="BM212" s="172" t="s">
        <v>361</v>
      </c>
    </row>
    <row r="213" s="174" customFormat="true" ht="12.8" hidden="false" customHeight="false" outlineLevel="0" collapsed="false">
      <c r="B213" s="175"/>
      <c r="D213" s="176" t="s">
        <v>131</v>
      </c>
      <c r="E213" s="177"/>
      <c r="F213" s="178" t="s">
        <v>362</v>
      </c>
      <c r="H213" s="179" t="n">
        <v>3.675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131</v>
      </c>
      <c r="AU213" s="177" t="s">
        <v>129</v>
      </c>
      <c r="AV213" s="174" t="s">
        <v>129</v>
      </c>
      <c r="AW213" s="174" t="s">
        <v>31</v>
      </c>
      <c r="AX213" s="174" t="s">
        <v>79</v>
      </c>
      <c r="AY213" s="177" t="s">
        <v>120</v>
      </c>
    </row>
    <row r="214" s="27" customFormat="true" ht="24.15" hidden="false" customHeight="true" outlineLevel="0" collapsed="false">
      <c r="A214" s="22"/>
      <c r="B214" s="160"/>
      <c r="C214" s="161" t="s">
        <v>363</v>
      </c>
      <c r="D214" s="161" t="s">
        <v>123</v>
      </c>
      <c r="E214" s="162" t="s">
        <v>364</v>
      </c>
      <c r="F214" s="163" t="s">
        <v>365</v>
      </c>
      <c r="G214" s="164" t="s">
        <v>126</v>
      </c>
      <c r="H214" s="165" t="n">
        <v>3.675</v>
      </c>
      <c r="I214" s="166"/>
      <c r="J214" s="167" t="n">
        <f aca="false">ROUND(I214*H214,2)</f>
        <v>0</v>
      </c>
      <c r="K214" s="193" t="s">
        <v>127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0.00014</v>
      </c>
      <c r="R214" s="170" t="n">
        <f aca="false">Q214*H214</f>
        <v>0.0005145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201</v>
      </c>
      <c r="AT214" s="172" t="s">
        <v>123</v>
      </c>
      <c r="AU214" s="172" t="s">
        <v>129</v>
      </c>
      <c r="AY214" s="3" t="s">
        <v>120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129</v>
      </c>
      <c r="BK214" s="173" t="n">
        <f aca="false">ROUND(I214*H214,2)</f>
        <v>0</v>
      </c>
      <c r="BL214" s="3" t="s">
        <v>201</v>
      </c>
      <c r="BM214" s="172" t="s">
        <v>366</v>
      </c>
    </row>
    <row r="215" s="27" customFormat="true" ht="24.15" hidden="false" customHeight="true" outlineLevel="0" collapsed="false">
      <c r="A215" s="22"/>
      <c r="B215" s="160"/>
      <c r="C215" s="161" t="s">
        <v>367</v>
      </c>
      <c r="D215" s="161" t="s">
        <v>123</v>
      </c>
      <c r="E215" s="162" t="s">
        <v>368</v>
      </c>
      <c r="F215" s="163" t="s">
        <v>369</v>
      </c>
      <c r="G215" s="164" t="s">
        <v>126</v>
      </c>
      <c r="H215" s="165" t="n">
        <v>3.675</v>
      </c>
      <c r="I215" s="166"/>
      <c r="J215" s="167" t="n">
        <f aca="false">ROUND(I215*H215,2)</f>
        <v>0</v>
      </c>
      <c r="K215" s="193" t="s">
        <v>127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0.00012</v>
      </c>
      <c r="R215" s="170" t="n">
        <f aca="false">Q215*H215</f>
        <v>0.000441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201</v>
      </c>
      <c r="AT215" s="172" t="s">
        <v>123</v>
      </c>
      <c r="AU215" s="172" t="s">
        <v>129</v>
      </c>
      <c r="AY215" s="3" t="s">
        <v>120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129</v>
      </c>
      <c r="BK215" s="173" t="n">
        <f aca="false">ROUND(I215*H215,2)</f>
        <v>0</v>
      </c>
      <c r="BL215" s="3" t="s">
        <v>201</v>
      </c>
      <c r="BM215" s="172" t="s">
        <v>370</v>
      </c>
    </row>
    <row r="216" s="27" customFormat="true" ht="24.15" hidden="false" customHeight="true" outlineLevel="0" collapsed="false">
      <c r="A216" s="22"/>
      <c r="B216" s="160"/>
      <c r="C216" s="161" t="s">
        <v>371</v>
      </c>
      <c r="D216" s="161" t="s">
        <v>123</v>
      </c>
      <c r="E216" s="162" t="s">
        <v>372</v>
      </c>
      <c r="F216" s="163" t="s">
        <v>373</v>
      </c>
      <c r="G216" s="164" t="s">
        <v>126</v>
      </c>
      <c r="H216" s="165" t="n">
        <v>3.675</v>
      </c>
      <c r="I216" s="166"/>
      <c r="J216" s="167" t="n">
        <f aca="false">ROUND(I216*H216,2)</f>
        <v>0</v>
      </c>
      <c r="K216" s="193" t="s">
        <v>127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0.00012</v>
      </c>
      <c r="R216" s="170" t="n">
        <f aca="false">Q216*H216</f>
        <v>0.000441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201</v>
      </c>
      <c r="AT216" s="172" t="s">
        <v>123</v>
      </c>
      <c r="AU216" s="172" t="s">
        <v>129</v>
      </c>
      <c r="AY216" s="3" t="s">
        <v>120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129</v>
      </c>
      <c r="BK216" s="173" t="n">
        <f aca="false">ROUND(I216*H216,2)</f>
        <v>0</v>
      </c>
      <c r="BL216" s="3" t="s">
        <v>201</v>
      </c>
      <c r="BM216" s="172" t="s">
        <v>374</v>
      </c>
    </row>
    <row r="217" s="146" customFormat="true" ht="22.8" hidden="false" customHeight="true" outlineLevel="0" collapsed="false">
      <c r="B217" s="147"/>
      <c r="D217" s="148" t="s">
        <v>73</v>
      </c>
      <c r="E217" s="158" t="s">
        <v>375</v>
      </c>
      <c r="F217" s="158" t="s">
        <v>376</v>
      </c>
      <c r="I217" s="150"/>
      <c r="J217" s="159" t="n">
        <f aca="false">BK217</f>
        <v>0</v>
      </c>
      <c r="L217" s="147"/>
      <c r="M217" s="152"/>
      <c r="N217" s="153"/>
      <c r="O217" s="153"/>
      <c r="P217" s="154" t="n">
        <f aca="false">SUM(P218:P229)</f>
        <v>0</v>
      </c>
      <c r="Q217" s="153"/>
      <c r="R217" s="154" t="n">
        <f aca="false">SUM(R218:R229)</f>
        <v>0.24452996</v>
      </c>
      <c r="S217" s="153"/>
      <c r="T217" s="155" t="n">
        <f aca="false">SUM(T218:T229)</f>
        <v>0.05071724</v>
      </c>
      <c r="AR217" s="148" t="s">
        <v>129</v>
      </c>
      <c r="AT217" s="156" t="s">
        <v>73</v>
      </c>
      <c r="AU217" s="156" t="s">
        <v>79</v>
      </c>
      <c r="AY217" s="148" t="s">
        <v>120</v>
      </c>
      <c r="BK217" s="157" t="n">
        <f aca="false">SUM(BK218:BK229)</f>
        <v>0</v>
      </c>
    </row>
    <row r="218" s="27" customFormat="true" ht="16.5" hidden="false" customHeight="true" outlineLevel="0" collapsed="false">
      <c r="A218" s="22"/>
      <c r="B218" s="160"/>
      <c r="C218" s="161" t="s">
        <v>377</v>
      </c>
      <c r="D218" s="161" t="s">
        <v>123</v>
      </c>
      <c r="E218" s="162" t="s">
        <v>378</v>
      </c>
      <c r="F218" s="163" t="s">
        <v>379</v>
      </c>
      <c r="G218" s="164" t="s">
        <v>126</v>
      </c>
      <c r="H218" s="165" t="n">
        <v>163.604</v>
      </c>
      <c r="I218" s="166"/>
      <c r="J218" s="167" t="n">
        <f aca="false">ROUND(I218*H218,2)</f>
        <v>0</v>
      </c>
      <c r="K218" s="193" t="s">
        <v>127</v>
      </c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0.001</v>
      </c>
      <c r="R218" s="170" t="n">
        <f aca="false">Q218*H218</f>
        <v>0.163604</v>
      </c>
      <c r="S218" s="170" t="n">
        <v>0.00031</v>
      </c>
      <c r="T218" s="171" t="n">
        <f aca="false">S218*H218</f>
        <v>0.05071724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201</v>
      </c>
      <c r="AT218" s="172" t="s">
        <v>123</v>
      </c>
      <c r="AU218" s="172" t="s">
        <v>129</v>
      </c>
      <c r="AY218" s="3" t="s">
        <v>120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129</v>
      </c>
      <c r="BK218" s="173" t="n">
        <f aca="false">ROUND(I218*H218,2)</f>
        <v>0</v>
      </c>
      <c r="BL218" s="3" t="s">
        <v>201</v>
      </c>
      <c r="BM218" s="172" t="s">
        <v>380</v>
      </c>
    </row>
    <row r="219" s="174" customFormat="true" ht="12.8" hidden="false" customHeight="false" outlineLevel="0" collapsed="false">
      <c r="B219" s="175"/>
      <c r="D219" s="176" t="s">
        <v>131</v>
      </c>
      <c r="E219" s="177"/>
      <c r="F219" s="178" t="s">
        <v>381</v>
      </c>
      <c r="H219" s="179" t="n">
        <v>45.98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131</v>
      </c>
      <c r="AU219" s="177" t="s">
        <v>129</v>
      </c>
      <c r="AV219" s="174" t="s">
        <v>129</v>
      </c>
      <c r="AW219" s="174" t="s">
        <v>31</v>
      </c>
      <c r="AX219" s="174" t="s">
        <v>74</v>
      </c>
      <c r="AY219" s="177" t="s">
        <v>120</v>
      </c>
    </row>
    <row r="220" s="174" customFormat="true" ht="12.8" hidden="false" customHeight="false" outlineLevel="0" collapsed="false">
      <c r="B220" s="175"/>
      <c r="D220" s="176" t="s">
        <v>131</v>
      </c>
      <c r="E220" s="177"/>
      <c r="F220" s="178" t="s">
        <v>382</v>
      </c>
      <c r="H220" s="179" t="n">
        <v>15.08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131</v>
      </c>
      <c r="AU220" s="177" t="s">
        <v>129</v>
      </c>
      <c r="AV220" s="174" t="s">
        <v>129</v>
      </c>
      <c r="AW220" s="174" t="s">
        <v>31</v>
      </c>
      <c r="AX220" s="174" t="s">
        <v>74</v>
      </c>
      <c r="AY220" s="177" t="s">
        <v>120</v>
      </c>
    </row>
    <row r="221" s="174" customFormat="true" ht="12.8" hidden="false" customHeight="false" outlineLevel="0" collapsed="false">
      <c r="B221" s="175"/>
      <c r="D221" s="176" t="s">
        <v>131</v>
      </c>
      <c r="E221" s="177"/>
      <c r="F221" s="178" t="s">
        <v>383</v>
      </c>
      <c r="H221" s="179" t="n">
        <v>9.88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131</v>
      </c>
      <c r="AU221" s="177" t="s">
        <v>129</v>
      </c>
      <c r="AV221" s="174" t="s">
        <v>129</v>
      </c>
      <c r="AW221" s="174" t="s">
        <v>31</v>
      </c>
      <c r="AX221" s="174" t="s">
        <v>74</v>
      </c>
      <c r="AY221" s="177" t="s">
        <v>120</v>
      </c>
    </row>
    <row r="222" s="174" customFormat="true" ht="12.8" hidden="false" customHeight="false" outlineLevel="0" collapsed="false">
      <c r="B222" s="175"/>
      <c r="D222" s="176" t="s">
        <v>131</v>
      </c>
      <c r="E222" s="177"/>
      <c r="F222" s="178" t="s">
        <v>384</v>
      </c>
      <c r="H222" s="179" t="n">
        <v>56.004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131</v>
      </c>
      <c r="AU222" s="177" t="s">
        <v>129</v>
      </c>
      <c r="AV222" s="174" t="s">
        <v>129</v>
      </c>
      <c r="AW222" s="174" t="s">
        <v>31</v>
      </c>
      <c r="AX222" s="174" t="s">
        <v>74</v>
      </c>
      <c r="AY222" s="177" t="s">
        <v>120</v>
      </c>
    </row>
    <row r="223" s="174" customFormat="true" ht="12.8" hidden="false" customHeight="false" outlineLevel="0" collapsed="false">
      <c r="B223" s="175"/>
      <c r="D223" s="176" t="s">
        <v>131</v>
      </c>
      <c r="E223" s="177"/>
      <c r="F223" s="178" t="s">
        <v>385</v>
      </c>
      <c r="H223" s="179" t="n">
        <v>36.66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131</v>
      </c>
      <c r="AU223" s="177" t="s">
        <v>129</v>
      </c>
      <c r="AV223" s="174" t="s">
        <v>129</v>
      </c>
      <c r="AW223" s="174" t="s">
        <v>31</v>
      </c>
      <c r="AX223" s="174" t="s">
        <v>74</v>
      </c>
      <c r="AY223" s="177" t="s">
        <v>120</v>
      </c>
    </row>
    <row r="224" s="184" customFormat="true" ht="12.8" hidden="false" customHeight="false" outlineLevel="0" collapsed="false">
      <c r="B224" s="185"/>
      <c r="D224" s="176" t="s">
        <v>131</v>
      </c>
      <c r="E224" s="186"/>
      <c r="F224" s="187" t="s">
        <v>136</v>
      </c>
      <c r="H224" s="188" t="n">
        <v>163.604</v>
      </c>
      <c r="I224" s="189"/>
      <c r="L224" s="185"/>
      <c r="M224" s="190"/>
      <c r="N224" s="191"/>
      <c r="O224" s="191"/>
      <c r="P224" s="191"/>
      <c r="Q224" s="191"/>
      <c r="R224" s="191"/>
      <c r="S224" s="191"/>
      <c r="T224" s="192"/>
      <c r="AT224" s="186" t="s">
        <v>131</v>
      </c>
      <c r="AU224" s="186" t="s">
        <v>129</v>
      </c>
      <c r="AV224" s="184" t="s">
        <v>128</v>
      </c>
      <c r="AW224" s="184" t="s">
        <v>31</v>
      </c>
      <c r="AX224" s="184" t="s">
        <v>79</v>
      </c>
      <c r="AY224" s="186" t="s">
        <v>120</v>
      </c>
    </row>
    <row r="225" s="27" customFormat="true" ht="24.15" hidden="false" customHeight="true" outlineLevel="0" collapsed="false">
      <c r="A225" s="22"/>
      <c r="B225" s="160"/>
      <c r="C225" s="161" t="s">
        <v>386</v>
      </c>
      <c r="D225" s="161" t="s">
        <v>123</v>
      </c>
      <c r="E225" s="162" t="s">
        <v>387</v>
      </c>
      <c r="F225" s="163" t="s">
        <v>388</v>
      </c>
      <c r="G225" s="164" t="s">
        <v>126</v>
      </c>
      <c r="H225" s="165" t="n">
        <v>163.604</v>
      </c>
      <c r="I225" s="166"/>
      <c r="J225" s="167" t="n">
        <f aca="false">ROUND(I225*H225,2)</f>
        <v>0</v>
      </c>
      <c r="K225" s="193" t="s">
        <v>127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201</v>
      </c>
      <c r="AT225" s="172" t="s">
        <v>123</v>
      </c>
      <c r="AU225" s="172" t="s">
        <v>129</v>
      </c>
      <c r="AY225" s="3" t="s">
        <v>120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129</v>
      </c>
      <c r="BK225" s="173" t="n">
        <f aca="false">ROUND(I225*H225,2)</f>
        <v>0</v>
      </c>
      <c r="BL225" s="3" t="s">
        <v>201</v>
      </c>
      <c r="BM225" s="172" t="s">
        <v>389</v>
      </c>
    </row>
    <row r="226" s="27" customFormat="true" ht="24.15" hidden="false" customHeight="true" outlineLevel="0" collapsed="false">
      <c r="A226" s="22"/>
      <c r="B226" s="160"/>
      <c r="C226" s="161" t="s">
        <v>390</v>
      </c>
      <c r="D226" s="161" t="s">
        <v>123</v>
      </c>
      <c r="E226" s="162" t="s">
        <v>391</v>
      </c>
      <c r="F226" s="163" t="s">
        <v>392</v>
      </c>
      <c r="G226" s="164" t="s">
        <v>126</v>
      </c>
      <c r="H226" s="165" t="n">
        <v>2</v>
      </c>
      <c r="I226" s="166"/>
      <c r="J226" s="167" t="n">
        <f aca="false">ROUND(I226*H226,2)</f>
        <v>0</v>
      </c>
      <c r="K226" s="193" t="s">
        <v>127</v>
      </c>
      <c r="L226" s="23"/>
      <c r="M226" s="168"/>
      <c r="N226" s="169" t="s">
        <v>40</v>
      </c>
      <c r="O226" s="60"/>
      <c r="P226" s="170" t="n">
        <f aca="false">O226*H226</f>
        <v>0</v>
      </c>
      <c r="Q226" s="170" t="n">
        <v>0.00038</v>
      </c>
      <c r="R226" s="170" t="n">
        <f aca="false">Q226*H226</f>
        <v>0.00076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201</v>
      </c>
      <c r="AT226" s="172" t="s">
        <v>123</v>
      </c>
      <c r="AU226" s="172" t="s">
        <v>129</v>
      </c>
      <c r="AY226" s="3" t="s">
        <v>120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129</v>
      </c>
      <c r="BK226" s="173" t="n">
        <f aca="false">ROUND(I226*H226,2)</f>
        <v>0</v>
      </c>
      <c r="BL226" s="3" t="s">
        <v>201</v>
      </c>
      <c r="BM226" s="172" t="s">
        <v>393</v>
      </c>
    </row>
    <row r="227" s="27" customFormat="true" ht="24.15" hidden="false" customHeight="true" outlineLevel="0" collapsed="false">
      <c r="A227" s="22"/>
      <c r="B227" s="160"/>
      <c r="C227" s="161" t="s">
        <v>394</v>
      </c>
      <c r="D227" s="161" t="s">
        <v>123</v>
      </c>
      <c r="E227" s="162" t="s">
        <v>395</v>
      </c>
      <c r="F227" s="163" t="s">
        <v>396</v>
      </c>
      <c r="G227" s="164" t="s">
        <v>126</v>
      </c>
      <c r="H227" s="165" t="n">
        <v>163.604</v>
      </c>
      <c r="I227" s="166"/>
      <c r="J227" s="167" t="n">
        <f aca="false">ROUND(I227*H227,2)</f>
        <v>0</v>
      </c>
      <c r="K227" s="193" t="s">
        <v>127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0.0002</v>
      </c>
      <c r="R227" s="170" t="n">
        <f aca="false">Q227*H227</f>
        <v>0.0327208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201</v>
      </c>
      <c r="AT227" s="172" t="s">
        <v>123</v>
      </c>
      <c r="AU227" s="172" t="s">
        <v>129</v>
      </c>
      <c r="AY227" s="3" t="s">
        <v>120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129</v>
      </c>
      <c r="BK227" s="173" t="n">
        <f aca="false">ROUND(I227*H227,2)</f>
        <v>0</v>
      </c>
      <c r="BL227" s="3" t="s">
        <v>201</v>
      </c>
      <c r="BM227" s="172" t="s">
        <v>397</v>
      </c>
    </row>
    <row r="228" s="174" customFormat="true" ht="12.8" hidden="false" customHeight="false" outlineLevel="0" collapsed="false">
      <c r="B228" s="175"/>
      <c r="D228" s="176" t="s">
        <v>131</v>
      </c>
      <c r="E228" s="177"/>
      <c r="F228" s="178" t="s">
        <v>398</v>
      </c>
      <c r="H228" s="179" t="n">
        <v>163.604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131</v>
      </c>
      <c r="AU228" s="177" t="s">
        <v>129</v>
      </c>
      <c r="AV228" s="174" t="s">
        <v>129</v>
      </c>
      <c r="AW228" s="174" t="s">
        <v>31</v>
      </c>
      <c r="AX228" s="174" t="s">
        <v>79</v>
      </c>
      <c r="AY228" s="177" t="s">
        <v>120</v>
      </c>
    </row>
    <row r="229" s="27" customFormat="true" ht="24.15" hidden="false" customHeight="true" outlineLevel="0" collapsed="false">
      <c r="A229" s="22"/>
      <c r="B229" s="160"/>
      <c r="C229" s="161" t="s">
        <v>399</v>
      </c>
      <c r="D229" s="161" t="s">
        <v>123</v>
      </c>
      <c r="E229" s="162" t="s">
        <v>400</v>
      </c>
      <c r="F229" s="163" t="s">
        <v>401</v>
      </c>
      <c r="G229" s="164" t="s">
        <v>126</v>
      </c>
      <c r="H229" s="165" t="n">
        <v>163.604</v>
      </c>
      <c r="I229" s="166"/>
      <c r="J229" s="167" t="n">
        <f aca="false">ROUND(I229*H229,2)</f>
        <v>0</v>
      </c>
      <c r="K229" s="193" t="s">
        <v>127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0.00029</v>
      </c>
      <c r="R229" s="170" t="n">
        <f aca="false">Q229*H229</f>
        <v>0.04744516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201</v>
      </c>
      <c r="AT229" s="172" t="s">
        <v>123</v>
      </c>
      <c r="AU229" s="172" t="s">
        <v>129</v>
      </c>
      <c r="AY229" s="3" t="s">
        <v>120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129</v>
      </c>
      <c r="BK229" s="173" t="n">
        <f aca="false">ROUND(I229*H229,2)</f>
        <v>0</v>
      </c>
      <c r="BL229" s="3" t="s">
        <v>201</v>
      </c>
      <c r="BM229" s="172" t="s">
        <v>402</v>
      </c>
    </row>
    <row r="230" s="146" customFormat="true" ht="25.9" hidden="false" customHeight="true" outlineLevel="0" collapsed="false">
      <c r="B230" s="147"/>
      <c r="D230" s="148" t="s">
        <v>73</v>
      </c>
      <c r="E230" s="149" t="s">
        <v>403</v>
      </c>
      <c r="F230" s="149" t="s">
        <v>404</v>
      </c>
      <c r="I230" s="150"/>
      <c r="J230" s="151" t="n">
        <f aca="false">BK230</f>
        <v>0</v>
      </c>
      <c r="L230" s="147"/>
      <c r="M230" s="152"/>
      <c r="N230" s="153"/>
      <c r="O230" s="153"/>
      <c r="P230" s="154" t="n">
        <f aca="false">SUM(P231:P237)</f>
        <v>0</v>
      </c>
      <c r="Q230" s="153"/>
      <c r="R230" s="154" t="n">
        <f aca="false">SUM(R231:R237)</f>
        <v>0</v>
      </c>
      <c r="S230" s="153"/>
      <c r="T230" s="155" t="n">
        <f aca="false">SUM(T231:T237)</f>
        <v>0</v>
      </c>
      <c r="AR230" s="148" t="s">
        <v>128</v>
      </c>
      <c r="AT230" s="156" t="s">
        <v>73</v>
      </c>
      <c r="AU230" s="156" t="s">
        <v>74</v>
      </c>
      <c r="AY230" s="148" t="s">
        <v>120</v>
      </c>
      <c r="BK230" s="157" t="n">
        <f aca="false">SUM(BK231:BK237)</f>
        <v>0</v>
      </c>
    </row>
    <row r="231" s="27" customFormat="true" ht="16.5" hidden="false" customHeight="true" outlineLevel="0" collapsed="false">
      <c r="A231" s="22"/>
      <c r="B231" s="160"/>
      <c r="C231" s="161" t="s">
        <v>405</v>
      </c>
      <c r="D231" s="161" t="s">
        <v>123</v>
      </c>
      <c r="E231" s="162" t="s">
        <v>406</v>
      </c>
      <c r="F231" s="163" t="s">
        <v>407</v>
      </c>
      <c r="G231" s="164" t="s">
        <v>171</v>
      </c>
      <c r="H231" s="165" t="n">
        <v>3</v>
      </c>
      <c r="I231" s="166"/>
      <c r="J231" s="167" t="n">
        <f aca="false">ROUND(I231*H231,2)</f>
        <v>0</v>
      </c>
      <c r="K231" s="193" t="s">
        <v>127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408</v>
      </c>
      <c r="AT231" s="172" t="s">
        <v>123</v>
      </c>
      <c r="AU231" s="172" t="s">
        <v>79</v>
      </c>
      <c r="AY231" s="3" t="s">
        <v>120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129</v>
      </c>
      <c r="BK231" s="173" t="n">
        <f aca="false">ROUND(I231*H231,2)</f>
        <v>0</v>
      </c>
      <c r="BL231" s="3" t="s">
        <v>408</v>
      </c>
      <c r="BM231" s="172" t="s">
        <v>409</v>
      </c>
    </row>
    <row r="232" s="174" customFormat="true" ht="12.8" hidden="false" customHeight="false" outlineLevel="0" collapsed="false">
      <c r="B232" s="175"/>
      <c r="D232" s="176" t="s">
        <v>131</v>
      </c>
      <c r="E232" s="177"/>
      <c r="F232" s="178" t="s">
        <v>410</v>
      </c>
      <c r="H232" s="179" t="n">
        <v>3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131</v>
      </c>
      <c r="AU232" s="177" t="s">
        <v>79</v>
      </c>
      <c r="AV232" s="174" t="s">
        <v>129</v>
      </c>
      <c r="AW232" s="174" t="s">
        <v>31</v>
      </c>
      <c r="AX232" s="174" t="s">
        <v>74</v>
      </c>
      <c r="AY232" s="177" t="s">
        <v>120</v>
      </c>
    </row>
    <row r="233" s="184" customFormat="true" ht="12.8" hidden="false" customHeight="false" outlineLevel="0" collapsed="false">
      <c r="B233" s="185"/>
      <c r="D233" s="176" t="s">
        <v>131</v>
      </c>
      <c r="E233" s="186"/>
      <c r="F233" s="187" t="s">
        <v>136</v>
      </c>
      <c r="H233" s="188" t="n">
        <v>3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131</v>
      </c>
      <c r="AU233" s="186" t="s">
        <v>79</v>
      </c>
      <c r="AV233" s="184" t="s">
        <v>128</v>
      </c>
      <c r="AW233" s="184" t="s">
        <v>31</v>
      </c>
      <c r="AX233" s="184" t="s">
        <v>79</v>
      </c>
      <c r="AY233" s="186" t="s">
        <v>120</v>
      </c>
    </row>
    <row r="234" s="27" customFormat="true" ht="16.5" hidden="false" customHeight="true" outlineLevel="0" collapsed="false">
      <c r="A234" s="22"/>
      <c r="B234" s="160"/>
      <c r="C234" s="161" t="s">
        <v>411</v>
      </c>
      <c r="D234" s="161" t="s">
        <v>123</v>
      </c>
      <c r="E234" s="162" t="s">
        <v>412</v>
      </c>
      <c r="F234" s="163" t="s">
        <v>413</v>
      </c>
      <c r="G234" s="164" t="s">
        <v>171</v>
      </c>
      <c r="H234" s="165" t="n">
        <v>5</v>
      </c>
      <c r="I234" s="166"/>
      <c r="J234" s="167" t="n">
        <f aca="false">ROUND(I234*H234,2)</f>
        <v>0</v>
      </c>
      <c r="K234" s="193" t="s">
        <v>127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408</v>
      </c>
      <c r="AT234" s="172" t="s">
        <v>123</v>
      </c>
      <c r="AU234" s="172" t="s">
        <v>79</v>
      </c>
      <c r="AY234" s="3" t="s">
        <v>120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129</v>
      </c>
      <c r="BK234" s="173" t="n">
        <f aca="false">ROUND(I234*H234,2)</f>
        <v>0</v>
      </c>
      <c r="BL234" s="3" t="s">
        <v>408</v>
      </c>
      <c r="BM234" s="172" t="s">
        <v>414</v>
      </c>
    </row>
    <row r="235" s="174" customFormat="true" ht="12.8" hidden="false" customHeight="false" outlineLevel="0" collapsed="false">
      <c r="B235" s="175"/>
      <c r="D235" s="176" t="s">
        <v>131</v>
      </c>
      <c r="E235" s="177"/>
      <c r="F235" s="178" t="s">
        <v>415</v>
      </c>
      <c r="H235" s="179" t="n">
        <v>3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131</v>
      </c>
      <c r="AU235" s="177" t="s">
        <v>79</v>
      </c>
      <c r="AV235" s="174" t="s">
        <v>129</v>
      </c>
      <c r="AW235" s="174" t="s">
        <v>31</v>
      </c>
      <c r="AX235" s="174" t="s">
        <v>74</v>
      </c>
      <c r="AY235" s="177" t="s">
        <v>120</v>
      </c>
    </row>
    <row r="236" s="174" customFormat="true" ht="12.8" hidden="false" customHeight="false" outlineLevel="0" collapsed="false">
      <c r="B236" s="175"/>
      <c r="D236" s="176" t="s">
        <v>131</v>
      </c>
      <c r="E236" s="177"/>
      <c r="F236" s="178" t="s">
        <v>416</v>
      </c>
      <c r="H236" s="179" t="n">
        <v>2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131</v>
      </c>
      <c r="AU236" s="177" t="s">
        <v>79</v>
      </c>
      <c r="AV236" s="174" t="s">
        <v>129</v>
      </c>
      <c r="AW236" s="174" t="s">
        <v>31</v>
      </c>
      <c r="AX236" s="174" t="s">
        <v>74</v>
      </c>
      <c r="AY236" s="177" t="s">
        <v>120</v>
      </c>
    </row>
    <row r="237" s="184" customFormat="true" ht="12.8" hidden="false" customHeight="false" outlineLevel="0" collapsed="false">
      <c r="B237" s="185"/>
      <c r="D237" s="176" t="s">
        <v>131</v>
      </c>
      <c r="E237" s="186"/>
      <c r="F237" s="187" t="s">
        <v>136</v>
      </c>
      <c r="H237" s="188" t="n">
        <v>5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131</v>
      </c>
      <c r="AU237" s="186" t="s">
        <v>79</v>
      </c>
      <c r="AV237" s="184" t="s">
        <v>128</v>
      </c>
      <c r="AW237" s="184" t="s">
        <v>31</v>
      </c>
      <c r="AX237" s="184" t="s">
        <v>79</v>
      </c>
      <c r="AY237" s="186" t="s">
        <v>120</v>
      </c>
    </row>
    <row r="238" s="146" customFormat="true" ht="25.9" hidden="false" customHeight="true" outlineLevel="0" collapsed="false">
      <c r="B238" s="147"/>
      <c r="D238" s="148" t="s">
        <v>73</v>
      </c>
      <c r="E238" s="149" t="s">
        <v>417</v>
      </c>
      <c r="F238" s="149" t="s">
        <v>418</v>
      </c>
      <c r="I238" s="150"/>
      <c r="J238" s="151" t="n">
        <f aca="false">BK238</f>
        <v>0</v>
      </c>
      <c r="L238" s="147"/>
      <c r="M238" s="152"/>
      <c r="N238" s="153"/>
      <c r="O238" s="153"/>
      <c r="P238" s="154" t="n">
        <f aca="false">P239+P241</f>
        <v>0</v>
      </c>
      <c r="Q238" s="153"/>
      <c r="R238" s="154" t="n">
        <f aca="false">R239+R241</f>
        <v>0</v>
      </c>
      <c r="S238" s="153"/>
      <c r="T238" s="155" t="n">
        <f aca="false">T239+T241</f>
        <v>0</v>
      </c>
      <c r="AR238" s="148" t="s">
        <v>152</v>
      </c>
      <c r="AT238" s="156" t="s">
        <v>73</v>
      </c>
      <c r="AU238" s="156" t="s">
        <v>74</v>
      </c>
      <c r="AY238" s="148" t="s">
        <v>120</v>
      </c>
      <c r="BK238" s="157" t="n">
        <f aca="false">BK239+BK241</f>
        <v>0</v>
      </c>
    </row>
    <row r="239" s="146" customFormat="true" ht="22.8" hidden="false" customHeight="true" outlineLevel="0" collapsed="false">
      <c r="B239" s="147"/>
      <c r="D239" s="148" t="s">
        <v>73</v>
      </c>
      <c r="E239" s="158" t="s">
        <v>419</v>
      </c>
      <c r="F239" s="158" t="s">
        <v>420</v>
      </c>
      <c r="I239" s="150"/>
      <c r="J239" s="159" t="n">
        <f aca="false">BK239</f>
        <v>0</v>
      </c>
      <c r="L239" s="147"/>
      <c r="M239" s="152"/>
      <c r="N239" s="153"/>
      <c r="O239" s="153"/>
      <c r="P239" s="154" t="n">
        <f aca="false">P240</f>
        <v>0</v>
      </c>
      <c r="Q239" s="153"/>
      <c r="R239" s="154" t="n">
        <f aca="false">R240</f>
        <v>0</v>
      </c>
      <c r="S239" s="153"/>
      <c r="T239" s="155" t="n">
        <f aca="false">T240</f>
        <v>0</v>
      </c>
      <c r="AR239" s="148" t="s">
        <v>152</v>
      </c>
      <c r="AT239" s="156" t="s">
        <v>73</v>
      </c>
      <c r="AU239" s="156" t="s">
        <v>79</v>
      </c>
      <c r="AY239" s="148" t="s">
        <v>120</v>
      </c>
      <c r="BK239" s="157" t="n">
        <f aca="false">BK240</f>
        <v>0</v>
      </c>
    </row>
    <row r="240" s="27" customFormat="true" ht="16.5" hidden="false" customHeight="true" outlineLevel="0" collapsed="false">
      <c r="A240" s="22"/>
      <c r="B240" s="160"/>
      <c r="C240" s="161" t="s">
        <v>421</v>
      </c>
      <c r="D240" s="161" t="s">
        <v>123</v>
      </c>
      <c r="E240" s="162" t="s">
        <v>422</v>
      </c>
      <c r="F240" s="163" t="s">
        <v>423</v>
      </c>
      <c r="G240" s="164" t="s">
        <v>144</v>
      </c>
      <c r="H240" s="165" t="n">
        <v>1</v>
      </c>
      <c r="I240" s="166"/>
      <c r="J240" s="167" t="n">
        <f aca="false">ROUND(I240*H240,2)</f>
        <v>0</v>
      </c>
      <c r="K240" s="193" t="s">
        <v>127</v>
      </c>
      <c r="L240" s="23"/>
      <c r="M240" s="168"/>
      <c r="N240" s="169" t="s">
        <v>40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424</v>
      </c>
      <c r="AT240" s="172" t="s">
        <v>123</v>
      </c>
      <c r="AU240" s="172" t="s">
        <v>129</v>
      </c>
      <c r="AY240" s="3" t="s">
        <v>120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129</v>
      </c>
      <c r="BK240" s="173" t="n">
        <f aca="false">ROUND(I240*H240,2)</f>
        <v>0</v>
      </c>
      <c r="BL240" s="3" t="s">
        <v>424</v>
      </c>
      <c r="BM240" s="172" t="s">
        <v>425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426</v>
      </c>
      <c r="F241" s="158" t="s">
        <v>427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P242</f>
        <v>0</v>
      </c>
      <c r="Q241" s="153"/>
      <c r="R241" s="154" t="n">
        <f aca="false">R242</f>
        <v>0</v>
      </c>
      <c r="S241" s="153"/>
      <c r="T241" s="155" t="n">
        <f aca="false">T242</f>
        <v>0</v>
      </c>
      <c r="AR241" s="148" t="s">
        <v>152</v>
      </c>
      <c r="AT241" s="156" t="s">
        <v>73</v>
      </c>
      <c r="AU241" s="156" t="s">
        <v>79</v>
      </c>
      <c r="AY241" s="148" t="s">
        <v>120</v>
      </c>
      <c r="BK241" s="157" t="n">
        <f aca="false">BK242</f>
        <v>0</v>
      </c>
    </row>
    <row r="242" s="27" customFormat="true" ht="16.5" hidden="false" customHeight="true" outlineLevel="0" collapsed="false">
      <c r="A242" s="22"/>
      <c r="B242" s="160"/>
      <c r="C242" s="161" t="s">
        <v>428</v>
      </c>
      <c r="D242" s="161" t="s">
        <v>123</v>
      </c>
      <c r="E242" s="162" t="s">
        <v>429</v>
      </c>
      <c r="F242" s="163" t="s">
        <v>430</v>
      </c>
      <c r="G242" s="164" t="s">
        <v>144</v>
      </c>
      <c r="H242" s="165" t="n">
        <v>1</v>
      </c>
      <c r="I242" s="166"/>
      <c r="J242" s="167" t="n">
        <f aca="false">ROUND(I242*H242,2)</f>
        <v>0</v>
      </c>
      <c r="K242" s="193" t="s">
        <v>127</v>
      </c>
      <c r="L242" s="23"/>
      <c r="M242" s="206"/>
      <c r="N242" s="207" t="s">
        <v>40</v>
      </c>
      <c r="O242" s="208"/>
      <c r="P242" s="209" t="n">
        <f aca="false">O242*H242</f>
        <v>0</v>
      </c>
      <c r="Q242" s="209" t="n">
        <v>0</v>
      </c>
      <c r="R242" s="209" t="n">
        <f aca="false">Q242*H242</f>
        <v>0</v>
      </c>
      <c r="S242" s="209" t="n">
        <v>0</v>
      </c>
      <c r="T242" s="210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424</v>
      </c>
      <c r="AT242" s="172" t="s">
        <v>123</v>
      </c>
      <c r="AU242" s="172" t="s">
        <v>129</v>
      </c>
      <c r="AY242" s="3" t="s">
        <v>120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129</v>
      </c>
      <c r="BK242" s="173" t="n">
        <f aca="false">ROUND(I242*H242,2)</f>
        <v>0</v>
      </c>
      <c r="BL242" s="3" t="s">
        <v>424</v>
      </c>
      <c r="BM242" s="172" t="s">
        <v>431</v>
      </c>
    </row>
    <row r="243" s="27" customFormat="true" ht="6.95" hidden="false" customHeight="true" outlineLevel="0" collapsed="false">
      <c r="A243" s="22"/>
      <c r="B243" s="44"/>
      <c r="C243" s="45"/>
      <c r="D243" s="45"/>
      <c r="E243" s="45"/>
      <c r="F243" s="45"/>
      <c r="G243" s="45"/>
      <c r="H243" s="45"/>
      <c r="I243" s="45"/>
      <c r="J243" s="45"/>
      <c r="K243" s="45"/>
      <c r="L243" s="23"/>
      <c r="M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</row>
  </sheetData>
  <autoFilter ref="C129:K242"/>
  <mergeCells count="6">
    <mergeCell ref="L2:V2"/>
    <mergeCell ref="E7:H7"/>
    <mergeCell ref="E16:H16"/>
    <mergeCell ref="E25:H25"/>
    <mergeCell ref="E85:H85"/>
    <mergeCell ref="E122:H122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2022-11-16T16:26:37Z</dcterms:created>
  <dc:creator>Eva-TOSH\Eva</dc:creator>
  <dc:description/>
  <dc:language>cs-CZ</dc:language>
  <cp:lastModifiedBy/>
  <dcterms:modified xsi:type="dcterms:W3CDTF">2022-11-16T17:33:49Z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